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345" yWindow="3975" windowWidth="20475" windowHeight="429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 calcMode="manual"/>
</workbook>
</file>

<file path=xl/calcChain.xml><?xml version="1.0" encoding="utf-8"?>
<calcChain xmlns="http://schemas.openxmlformats.org/spreadsheetml/2006/main">
  <c r="F79" i="1" l="1"/>
  <c r="C14" i="5" l="1"/>
  <c r="C13" i="5"/>
  <c r="C12" i="5"/>
  <c r="D13" i="10"/>
  <c r="E13" i="10"/>
  <c r="C12" i="10"/>
  <c r="D12" i="10" s="1"/>
  <c r="C18" i="10"/>
  <c r="D18" i="10" s="1"/>
  <c r="C13" i="10"/>
  <c r="C14" i="10"/>
  <c r="D14" i="10" s="1"/>
  <c r="D10" i="11"/>
  <c r="E10" i="11"/>
  <c r="D9" i="11"/>
  <c r="E9" i="11"/>
  <c r="C10" i="11"/>
  <c r="C11" i="11"/>
  <c r="D11" i="11" s="1"/>
  <c r="C12" i="11"/>
  <c r="D12" i="11" s="1"/>
  <c r="C13" i="11"/>
  <c r="D13" i="11" s="1"/>
  <c r="E13" i="11" s="1"/>
  <c r="S7" i="29" s="1"/>
  <c r="C9" i="11"/>
  <c r="G138" i="6"/>
  <c r="G139" i="6"/>
  <c r="G137" i="6" s="1"/>
  <c r="G140" i="6"/>
  <c r="G141" i="6"/>
  <c r="G142" i="6"/>
  <c r="G144" i="6"/>
  <c r="G145" i="6"/>
  <c r="C137" i="6"/>
  <c r="D137" i="6"/>
  <c r="E137" i="6"/>
  <c r="F137" i="6"/>
  <c r="B137" i="6"/>
  <c r="C62" i="6"/>
  <c r="D62" i="6"/>
  <c r="E62" i="6"/>
  <c r="F62" i="6"/>
  <c r="G63" i="6"/>
  <c r="G62" i="6" s="1"/>
  <c r="U55" i="24" s="1"/>
  <c r="G64" i="6"/>
  <c r="G65" i="6"/>
  <c r="G66" i="6"/>
  <c r="G67" i="6"/>
  <c r="G69" i="6"/>
  <c r="G70" i="6"/>
  <c r="B62" i="6"/>
  <c r="B8" i="10"/>
  <c r="C6" i="23"/>
  <c r="C7" i="23" s="1"/>
  <c r="B9" i="1"/>
  <c r="H25" i="23"/>
  <c r="G25" i="23"/>
  <c r="F25" i="23"/>
  <c r="E25" i="23"/>
  <c r="D25" i="23"/>
  <c r="G30" i="9"/>
  <c r="G31" i="9"/>
  <c r="U23" i="27" s="1"/>
  <c r="G29" i="9"/>
  <c r="G26" i="9"/>
  <c r="U18" i="27" s="1"/>
  <c r="G27" i="9"/>
  <c r="G25" i="9"/>
  <c r="G23" i="9"/>
  <c r="G22" i="9"/>
  <c r="G19" i="9"/>
  <c r="G18" i="9"/>
  <c r="G17" i="9"/>
  <c r="G14" i="9"/>
  <c r="U7" i="27" s="1"/>
  <c r="G15" i="9"/>
  <c r="G13" i="9"/>
  <c r="G12" i="9" s="1"/>
  <c r="U5" i="27" s="1"/>
  <c r="G11" i="9"/>
  <c r="G10" i="9"/>
  <c r="G73" i="8"/>
  <c r="G74" i="8"/>
  <c r="G75" i="8"/>
  <c r="G72" i="8"/>
  <c r="G63" i="8"/>
  <c r="G64" i="8"/>
  <c r="G65" i="8"/>
  <c r="G66" i="8"/>
  <c r="G67" i="8"/>
  <c r="G68" i="8"/>
  <c r="G69" i="8"/>
  <c r="G70" i="8"/>
  <c r="G62" i="8"/>
  <c r="G55" i="8"/>
  <c r="U47" i="26" s="1"/>
  <c r="G56" i="8"/>
  <c r="G57" i="8"/>
  <c r="G58" i="8"/>
  <c r="G59" i="8"/>
  <c r="U51" i="26" s="1"/>
  <c r="G60" i="8"/>
  <c r="G54" i="8"/>
  <c r="G46" i="8"/>
  <c r="G47" i="8"/>
  <c r="G48" i="8"/>
  <c r="G49" i="8"/>
  <c r="G50" i="8"/>
  <c r="G51" i="8"/>
  <c r="U43" i="26" s="1"/>
  <c r="G52" i="8"/>
  <c r="G45" i="8"/>
  <c r="G39" i="8"/>
  <c r="G40" i="8"/>
  <c r="G37" i="8" s="1"/>
  <c r="U30" i="26" s="1"/>
  <c r="G41" i="8"/>
  <c r="G38" i="8"/>
  <c r="G11" i="8"/>
  <c r="G12" i="8"/>
  <c r="G13" i="8"/>
  <c r="G14" i="8"/>
  <c r="U7" i="26" s="1"/>
  <c r="G15" i="8"/>
  <c r="G16" i="8"/>
  <c r="U9" i="26" s="1"/>
  <c r="G17" i="8"/>
  <c r="G18" i="8"/>
  <c r="U11" i="26" s="1"/>
  <c r="G20" i="8"/>
  <c r="G21" i="8"/>
  <c r="G22" i="8"/>
  <c r="U15" i="26" s="1"/>
  <c r="G23" i="8"/>
  <c r="G24" i="8"/>
  <c r="U17" i="26" s="1"/>
  <c r="G25" i="8"/>
  <c r="G26" i="8"/>
  <c r="U19" i="26" s="1"/>
  <c r="G28" i="8"/>
  <c r="G29" i="8"/>
  <c r="G30" i="8"/>
  <c r="U23" i="26" s="1"/>
  <c r="G31" i="8"/>
  <c r="G32" i="8"/>
  <c r="U25" i="26" s="1"/>
  <c r="G33" i="8"/>
  <c r="G34" i="8"/>
  <c r="U27" i="26" s="1"/>
  <c r="G35" i="8"/>
  <c r="G36" i="8"/>
  <c r="U29" i="26" s="1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P51" i="24" s="1"/>
  <c r="B71" i="6"/>
  <c r="B75" i="6"/>
  <c r="G152" i="6"/>
  <c r="U144" i="24" s="1"/>
  <c r="G153" i="6"/>
  <c r="G154" i="6"/>
  <c r="G155" i="6"/>
  <c r="G156" i="6"/>
  <c r="U148" i="24" s="1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U123" i="24" s="1"/>
  <c r="G132" i="6"/>
  <c r="G124" i="6"/>
  <c r="G115" i="6"/>
  <c r="G116" i="6"/>
  <c r="U108" i="24" s="1"/>
  <c r="G117" i="6"/>
  <c r="G118" i="6"/>
  <c r="G119" i="6"/>
  <c r="G120" i="6"/>
  <c r="U112" i="24" s="1"/>
  <c r="G121" i="6"/>
  <c r="G122" i="6"/>
  <c r="G114" i="6"/>
  <c r="G105" i="6"/>
  <c r="G106" i="6"/>
  <c r="G107" i="6"/>
  <c r="G108" i="6"/>
  <c r="G109" i="6"/>
  <c r="G110" i="6"/>
  <c r="G111" i="6"/>
  <c r="G112" i="6"/>
  <c r="G104" i="6"/>
  <c r="U96" i="24" s="1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85" i="6" s="1"/>
  <c r="G77" i="6"/>
  <c r="G78" i="6"/>
  <c r="G79" i="6"/>
  <c r="G80" i="6"/>
  <c r="G75" i="6" s="1"/>
  <c r="U68" i="24" s="1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U48" i="24" s="1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U19" i="24" s="1"/>
  <c r="G27" i="6"/>
  <c r="G19" i="6"/>
  <c r="G11" i="6"/>
  <c r="B7" i="13"/>
  <c r="G12" i="6"/>
  <c r="G13" i="6"/>
  <c r="G14" i="6"/>
  <c r="U7" i="24" s="1"/>
  <c r="G15" i="6"/>
  <c r="G16" i="6"/>
  <c r="G17" i="6"/>
  <c r="G10" i="6"/>
  <c r="G9" i="5"/>
  <c r="G10" i="5"/>
  <c r="G11" i="5"/>
  <c r="G12" i="5"/>
  <c r="U6" i="20" s="1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28" i="5"/>
  <c r="G34" i="5"/>
  <c r="G36" i="5"/>
  <c r="G35" i="5" s="1"/>
  <c r="G38" i="5"/>
  <c r="G39" i="5"/>
  <c r="G37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E7" i="13"/>
  <c r="E29" i="13" s="1"/>
  <c r="S22" i="31"/>
  <c r="F7" i="13"/>
  <c r="F29" i="13"/>
  <c r="T22" i="31" s="1"/>
  <c r="G7" i="13"/>
  <c r="R2" i="31"/>
  <c r="S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D21" i="12"/>
  <c r="R15" i="30" s="1"/>
  <c r="E21" i="12"/>
  <c r="S15" i="30" s="1"/>
  <c r="F21" i="12"/>
  <c r="T15" i="30" s="1"/>
  <c r="G21" i="12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E31" i="12"/>
  <c r="F7" i="12"/>
  <c r="G7" i="12"/>
  <c r="P24" i="30"/>
  <c r="Q24" i="30"/>
  <c r="R24" i="30"/>
  <c r="S24" i="30"/>
  <c r="T24" i="30"/>
  <c r="U24" i="30"/>
  <c r="P25" i="30"/>
  <c r="Q25" i="30"/>
  <c r="P26" i="30"/>
  <c r="Q26" i="30"/>
  <c r="R26" i="30"/>
  <c r="S26" i="30"/>
  <c r="T26" i="30"/>
  <c r="U26" i="30"/>
  <c r="B36" i="12"/>
  <c r="P27" i="30" s="1"/>
  <c r="C36" i="12"/>
  <c r="Q27" i="30" s="1"/>
  <c r="Q2" i="30"/>
  <c r="S2" i="30"/>
  <c r="U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T5" i="29"/>
  <c r="U5" i="29"/>
  <c r="P6" i="29"/>
  <c r="Q6" i="29"/>
  <c r="T6" i="29"/>
  <c r="U6" i="29"/>
  <c r="P7" i="29"/>
  <c r="Q7" i="29"/>
  <c r="R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C8" i="11"/>
  <c r="C30" i="11"/>
  <c r="Q22" i="29" s="1"/>
  <c r="F8" i="11"/>
  <c r="G8" i="11"/>
  <c r="G30" i="11"/>
  <c r="U22" i="29" s="1"/>
  <c r="Q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T6" i="28"/>
  <c r="U6" i="28"/>
  <c r="Q7" i="28"/>
  <c r="R7" i="28"/>
  <c r="S7" i="28"/>
  <c r="T7" i="28"/>
  <c r="U7" i="28"/>
  <c r="Q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D29" i="10"/>
  <c r="E29" i="10"/>
  <c r="F29" i="10"/>
  <c r="G29" i="10"/>
  <c r="Q22" i="28"/>
  <c r="R22" i="28"/>
  <c r="S22" i="28"/>
  <c r="T22" i="28"/>
  <c r="U22" i="28"/>
  <c r="T25" i="28"/>
  <c r="U25" i="28"/>
  <c r="Q26" i="28"/>
  <c r="R26" i="28"/>
  <c r="S26" i="28"/>
  <c r="T26" i="28"/>
  <c r="U26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2" i="28"/>
  <c r="P26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D12" i="9"/>
  <c r="D16" i="9"/>
  <c r="D9" i="9" s="1"/>
  <c r="R2" i="27"/>
  <c r="E12" i="9"/>
  <c r="E16" i="9"/>
  <c r="F12" i="9"/>
  <c r="F16" i="9"/>
  <c r="F9" i="9" s="1"/>
  <c r="T2" i="27"/>
  <c r="Q3" i="27"/>
  <c r="R3" i="27"/>
  <c r="S3" i="27"/>
  <c r="T3" i="27"/>
  <c r="Q4" i="27"/>
  <c r="R4" i="27"/>
  <c r="S4" i="27"/>
  <c r="T4" i="27"/>
  <c r="U4" i="27"/>
  <c r="Q5" i="27"/>
  <c r="R5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D28" i="9"/>
  <c r="E24" i="9"/>
  <c r="E28" i="9"/>
  <c r="F24" i="9"/>
  <c r="F28" i="9"/>
  <c r="F21" i="9" s="1"/>
  <c r="G28" i="9"/>
  <c r="U20" i="27" s="1"/>
  <c r="Q14" i="27"/>
  <c r="R14" i="27"/>
  <c r="S14" i="27"/>
  <c r="T14" i="27"/>
  <c r="Q15" i="27"/>
  <c r="R15" i="27"/>
  <c r="S15" i="27"/>
  <c r="T15" i="27"/>
  <c r="U15" i="27"/>
  <c r="Q16" i="27"/>
  <c r="R16" i="27"/>
  <c r="S16" i="27"/>
  <c r="T16" i="27"/>
  <c r="Q17" i="27"/>
  <c r="R17" i="27"/>
  <c r="S17" i="27"/>
  <c r="T17" i="27"/>
  <c r="Q18" i="27"/>
  <c r="R18" i="27"/>
  <c r="S18" i="27"/>
  <c r="T18" i="27"/>
  <c r="Q19" i="27"/>
  <c r="R19" i="27"/>
  <c r="S19" i="27"/>
  <c r="T19" i="27"/>
  <c r="U19" i="27"/>
  <c r="R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B16" i="9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C19" i="8"/>
  <c r="C9" i="8" s="1"/>
  <c r="Q2" i="26" s="1"/>
  <c r="C27" i="8"/>
  <c r="C37" i="8"/>
  <c r="D10" i="8"/>
  <c r="D19" i="8"/>
  <c r="D27" i="8"/>
  <c r="D37" i="8"/>
  <c r="R30" i="26" s="1"/>
  <c r="E10" i="8"/>
  <c r="E19" i="8"/>
  <c r="E27" i="8"/>
  <c r="E37" i="8"/>
  <c r="F10" i="8"/>
  <c r="F19" i="8"/>
  <c r="F27" i="8"/>
  <c r="F37" i="8"/>
  <c r="Q3" i="26"/>
  <c r="R3" i="26"/>
  <c r="S3" i="26"/>
  <c r="T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S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0" i="26"/>
  <c r="R20" i="26"/>
  <c r="S20" i="26"/>
  <c r="T20" i="26"/>
  <c r="Q21" i="26"/>
  <c r="R21" i="26"/>
  <c r="S21" i="26"/>
  <c r="T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Q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Q53" i="26" s="1"/>
  <c r="C71" i="8"/>
  <c r="D44" i="8"/>
  <c r="R36" i="26" s="1"/>
  <c r="D53" i="8"/>
  <c r="D61" i="8"/>
  <c r="R53" i="26" s="1"/>
  <c r="D71" i="8"/>
  <c r="D43" i="8"/>
  <c r="E44" i="8"/>
  <c r="S36" i="26" s="1"/>
  <c r="E53" i="8"/>
  <c r="E61" i="8"/>
  <c r="S53" i="26" s="1"/>
  <c r="E71" i="8"/>
  <c r="F44" i="8"/>
  <c r="T36" i="26" s="1"/>
  <c r="F53" i="8"/>
  <c r="F61" i="8"/>
  <c r="F71" i="8"/>
  <c r="T63" i="26" s="1"/>
  <c r="G53" i="8"/>
  <c r="G61" i="8"/>
  <c r="Q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R45" i="26"/>
  <c r="T45" i="26"/>
  <c r="U45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U52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B44" i="8"/>
  <c r="B53" i="8"/>
  <c r="B61" i="8"/>
  <c r="P53" i="26" s="1"/>
  <c r="B71" i="8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19" i="7"/>
  <c r="T3" i="25" s="1"/>
  <c r="E9" i="7"/>
  <c r="S2" i="25" s="1"/>
  <c r="E19" i="7"/>
  <c r="S3" i="25" s="1"/>
  <c r="D9" i="7"/>
  <c r="R2" i="25" s="1"/>
  <c r="D19" i="7"/>
  <c r="R3" i="25" s="1"/>
  <c r="C9" i="7"/>
  <c r="C19" i="7"/>
  <c r="Q3" i="25" s="1"/>
  <c r="B9" i="7"/>
  <c r="P2" i="25" s="1"/>
  <c r="B19" i="7"/>
  <c r="P3" i="25" s="1"/>
  <c r="A3" i="25"/>
  <c r="A4" i="25"/>
  <c r="A2" i="25"/>
  <c r="A87" i="24"/>
  <c r="C85" i="6"/>
  <c r="C93" i="6"/>
  <c r="C103" i="6"/>
  <c r="Q95" i="24" s="1"/>
  <c r="C113" i="6"/>
  <c r="Q105" i="24" s="1"/>
  <c r="C123" i="6"/>
  <c r="C133" i="6"/>
  <c r="C146" i="6"/>
  <c r="C150" i="6"/>
  <c r="D85" i="6"/>
  <c r="R77" i="24" s="1"/>
  <c r="D93" i="6"/>
  <c r="D103" i="6"/>
  <c r="D113" i="6"/>
  <c r="D123" i="6"/>
  <c r="R115" i="24" s="1"/>
  <c r="D133" i="6"/>
  <c r="D146" i="6"/>
  <c r="D150" i="6"/>
  <c r="R142" i="24" s="1"/>
  <c r="D84" i="6"/>
  <c r="R76" i="24" s="1"/>
  <c r="E85" i="6"/>
  <c r="E93" i="6"/>
  <c r="E103" i="6"/>
  <c r="E113" i="6"/>
  <c r="S105" i="24" s="1"/>
  <c r="E123" i="6"/>
  <c r="E133" i="6"/>
  <c r="S125" i="24" s="1"/>
  <c r="E146" i="6"/>
  <c r="S138" i="24" s="1"/>
  <c r="E150" i="6"/>
  <c r="S142" i="24" s="1"/>
  <c r="F85" i="6"/>
  <c r="T77" i="24" s="1"/>
  <c r="F93" i="6"/>
  <c r="T85" i="24" s="1"/>
  <c r="F103" i="6"/>
  <c r="F113" i="6"/>
  <c r="F123" i="6"/>
  <c r="F133" i="6"/>
  <c r="T125" i="24" s="1"/>
  <c r="F146" i="6"/>
  <c r="F150" i="6"/>
  <c r="G103" i="6"/>
  <c r="U95" i="24" s="1"/>
  <c r="G11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S95" i="24"/>
  <c r="T95" i="24"/>
  <c r="Q96" i="24"/>
  <c r="R96" i="24"/>
  <c r="S96" i="24"/>
  <c r="T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R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5" i="24"/>
  <c r="S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Q124" i="24"/>
  <c r="R124" i="24"/>
  <c r="S124" i="24"/>
  <c r="T124" i="24"/>
  <c r="U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Q149" i="24"/>
  <c r="R149" i="24"/>
  <c r="S149" i="24"/>
  <c r="T149" i="24"/>
  <c r="U149" i="24"/>
  <c r="C10" i="6"/>
  <c r="Q3" i="24" s="1"/>
  <c r="C18" i="6"/>
  <c r="C28" i="6"/>
  <c r="C38" i="6"/>
  <c r="Q31" i="24" s="1"/>
  <c r="C48" i="6"/>
  <c r="C58" i="6"/>
  <c r="C71" i="6"/>
  <c r="C75" i="6"/>
  <c r="Q68" i="24" s="1"/>
  <c r="C9" i="6"/>
  <c r="D10" i="6"/>
  <c r="R3" i="24" s="1"/>
  <c r="D18" i="6"/>
  <c r="R11" i="24" s="1"/>
  <c r="D28" i="6"/>
  <c r="D38" i="6"/>
  <c r="D48" i="6"/>
  <c r="D58" i="6"/>
  <c r="R51" i="24" s="1"/>
  <c r="D71" i="6"/>
  <c r="D75" i="6"/>
  <c r="D9" i="6"/>
  <c r="R2" i="24" s="1"/>
  <c r="E10" i="6"/>
  <c r="E18" i="6"/>
  <c r="E28" i="6"/>
  <c r="S21" i="24" s="1"/>
  <c r="E38" i="6"/>
  <c r="E48" i="6"/>
  <c r="E58" i="6"/>
  <c r="S51" i="24" s="1"/>
  <c r="E71" i="6"/>
  <c r="E75" i="6"/>
  <c r="F10" i="6"/>
  <c r="F18" i="6"/>
  <c r="F28" i="6"/>
  <c r="T21" i="24" s="1"/>
  <c r="F38" i="6"/>
  <c r="T31" i="24" s="1"/>
  <c r="F48" i="6"/>
  <c r="F58" i="6"/>
  <c r="F71" i="6"/>
  <c r="T64" i="24" s="1"/>
  <c r="F75" i="6"/>
  <c r="T68" i="24" s="1"/>
  <c r="G28" i="6"/>
  <c r="G58" i="6"/>
  <c r="U51" i="24" s="1"/>
  <c r="G71" i="6"/>
  <c r="U64" i="24" s="1"/>
  <c r="B85" i="6"/>
  <c r="B93" i="6"/>
  <c r="B84" i="6" s="1"/>
  <c r="P76" i="24" s="1"/>
  <c r="B103" i="6"/>
  <c r="P95" i="24" s="1"/>
  <c r="B113" i="6"/>
  <c r="B123" i="6"/>
  <c r="B133" i="6"/>
  <c r="B146" i="6"/>
  <c r="P138" i="24" s="1"/>
  <c r="B150" i="6"/>
  <c r="P142" i="24" s="1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S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U20" i="24"/>
  <c r="Q21" i="24"/>
  <c r="R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R31" i="24"/>
  <c r="S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R68" i="24"/>
  <c r="S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U38" i="20" s="1"/>
  <c r="G47" i="5"/>
  <c r="G48" i="5"/>
  <c r="G49" i="5"/>
  <c r="U41" i="20" s="1"/>
  <c r="G50" i="5"/>
  <c r="U42" i="20" s="1"/>
  <c r="G51" i="5"/>
  <c r="G52" i="5"/>
  <c r="G53" i="5"/>
  <c r="U45" i="20" s="1"/>
  <c r="G45" i="5"/>
  <c r="U37" i="20" s="1"/>
  <c r="U39" i="20"/>
  <c r="U40" i="20"/>
  <c r="U43" i="20"/>
  <c r="U44" i="20"/>
  <c r="G55" i="5"/>
  <c r="G56" i="5"/>
  <c r="U48" i="20" s="1"/>
  <c r="G57" i="5"/>
  <c r="U49" i="20" s="1"/>
  <c r="G58" i="5"/>
  <c r="U47" i="20"/>
  <c r="U50" i="20"/>
  <c r="G60" i="5"/>
  <c r="G59" i="5" s="1"/>
  <c r="U51" i="20" s="1"/>
  <c r="G61" i="5"/>
  <c r="U52" i="20"/>
  <c r="U53" i="20"/>
  <c r="G62" i="5"/>
  <c r="U54" i="20"/>
  <c r="G63" i="5"/>
  <c r="U55" i="20" s="1"/>
  <c r="G68" i="5"/>
  <c r="G67" i="5" s="1"/>
  <c r="U57" i="20" s="1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 s="1"/>
  <c r="E16" i="5"/>
  <c r="S10" i="20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 s="1"/>
  <c r="E28" i="5"/>
  <c r="S22" i="20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 s="1"/>
  <c r="E35" i="5"/>
  <c r="S29" i="20"/>
  <c r="F35" i="5"/>
  <c r="T29" i="20" s="1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 s="1"/>
  <c r="E41" i="5"/>
  <c r="S34" i="20"/>
  <c r="F41" i="5"/>
  <c r="T34" i="20" s="1"/>
  <c r="C45" i="5"/>
  <c r="Q37" i="20"/>
  <c r="D45" i="5"/>
  <c r="R37" i="20" s="1"/>
  <c r="E45" i="5"/>
  <c r="S37" i="20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 s="1"/>
  <c r="E54" i="5"/>
  <c r="S46" i="20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 s="1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 s="1"/>
  <c r="E65" i="5"/>
  <c r="S56" i="20"/>
  <c r="F65" i="5"/>
  <c r="T56" i="20" s="1"/>
  <c r="C67" i="5"/>
  <c r="Q57" i="20"/>
  <c r="D67" i="5"/>
  <c r="R57" i="20" s="1"/>
  <c r="E67" i="5"/>
  <c r="S57" i="20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 s="1"/>
  <c r="E75" i="5"/>
  <c r="S62" i="20"/>
  <c r="F75" i="5"/>
  <c r="T62" i="20" s="1"/>
  <c r="P61" i="20"/>
  <c r="B75" i="5"/>
  <c r="P62" i="20"/>
  <c r="P60" i="20"/>
  <c r="P58" i="20"/>
  <c r="B67" i="5"/>
  <c r="P57" i="20"/>
  <c r="B45" i="5"/>
  <c r="B54" i="5"/>
  <c r="B59" i="5"/>
  <c r="B65" i="5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41" i="5" s="1"/>
  <c r="B37" i="5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/>
  <c r="E18" i="23"/>
  <c r="J6" i="3" s="1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 s="1"/>
  <c r="H23" i="23"/>
  <c r="F6" i="11"/>
  <c r="G23" i="23"/>
  <c r="E6" i="11" s="1"/>
  <c r="F23" i="23"/>
  <c r="D6" i="11"/>
  <c r="E23" i="23"/>
  <c r="C6" i="11" s="1"/>
  <c r="F6" i="10"/>
  <c r="E6" i="10"/>
  <c r="D6" i="10"/>
  <c r="B6" i="10"/>
  <c r="G5" i="13"/>
  <c r="G5" i="12"/>
  <c r="C11" i="23"/>
  <c r="A2" i="13"/>
  <c r="A2" i="12"/>
  <c r="A2" i="11"/>
  <c r="A2" i="10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V3" i="17" s="1"/>
  <c r="G8" i="3"/>
  <c r="U3" i="17" s="1"/>
  <c r="E8" i="3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P36" i="18" s="1"/>
  <c r="B64" i="4"/>
  <c r="P33" i="18" s="1"/>
  <c r="B63" i="4"/>
  <c r="B72" i="4" s="1"/>
  <c r="B55" i="4"/>
  <c r="B53" i="4"/>
  <c r="P30" i="18" s="1"/>
  <c r="B49" i="4"/>
  <c r="P27" i="18" s="1"/>
  <c r="B48" i="4"/>
  <c r="P26" i="18" s="1"/>
  <c r="B37" i="4"/>
  <c r="B44" i="4"/>
  <c r="B8" i="4"/>
  <c r="B21" i="4" s="1"/>
  <c r="B23" i="4" s="1"/>
  <c r="B25" i="4" s="1"/>
  <c r="P14" i="18" s="1"/>
  <c r="B29" i="4"/>
  <c r="B17" i="4"/>
  <c r="B13" i="4"/>
  <c r="B57" i="4"/>
  <c r="B59" i="4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28" i="18"/>
  <c r="P29" i="18"/>
  <c r="P25" i="18"/>
  <c r="P20" i="18"/>
  <c r="P21" i="18"/>
  <c r="P23" i="18"/>
  <c r="P24" i="18"/>
  <c r="P19" i="18"/>
  <c r="P16" i="18"/>
  <c r="P17" i="18"/>
  <c r="P15" i="18"/>
  <c r="P7" i="18"/>
  <c r="P8" i="18"/>
  <c r="P6" i="18"/>
  <c r="P3" i="18"/>
  <c r="P4" i="18"/>
  <c r="P5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Q80" i="15" s="1"/>
  <c r="F38" i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9" i="1"/>
  <c r="P57" i="15" s="1"/>
  <c r="E19" i="1"/>
  <c r="E23" i="1"/>
  <c r="P71" i="15" s="1"/>
  <c r="E27" i="1"/>
  <c r="P76" i="15" s="1"/>
  <c r="E31" i="1"/>
  <c r="P80" i="15" s="1"/>
  <c r="E38" i="1"/>
  <c r="E42" i="1"/>
  <c r="E57" i="1"/>
  <c r="P103" i="15" s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Q12" i="15" s="1"/>
  <c r="C25" i="1"/>
  <c r="Q20" i="15" s="1"/>
  <c r="C31" i="1"/>
  <c r="C38" i="1"/>
  <c r="Q34" i="15" s="1"/>
  <c r="C41" i="1"/>
  <c r="Q37" i="15" s="1"/>
  <c r="C60" i="1"/>
  <c r="Q53" i="15" s="1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F70" i="5"/>
  <c r="E70" i="5"/>
  <c r="C70" i="5"/>
  <c r="C70" i="4"/>
  <c r="D70" i="4"/>
  <c r="R37" i="18" s="1"/>
  <c r="C68" i="4"/>
  <c r="Q36" i="18" s="1"/>
  <c r="D68" i="4"/>
  <c r="C64" i="4"/>
  <c r="D64" i="4"/>
  <c r="D72" i="4" s="1"/>
  <c r="C63" i="4"/>
  <c r="D63" i="4"/>
  <c r="C48" i="4"/>
  <c r="C57" i="4" s="1"/>
  <c r="C59" i="4" s="1"/>
  <c r="C55" i="4"/>
  <c r="Q31" i="18" s="1"/>
  <c r="D55" i="4"/>
  <c r="C53" i="4"/>
  <c r="D53" i="4"/>
  <c r="R30" i="18" s="1"/>
  <c r="D48" i="4"/>
  <c r="R26" i="18" s="1"/>
  <c r="C49" i="4"/>
  <c r="D49" i="4"/>
  <c r="C29" i="4"/>
  <c r="D29" i="4"/>
  <c r="C40" i="4"/>
  <c r="Q22" i="18" s="1"/>
  <c r="D40" i="4"/>
  <c r="C37" i="4"/>
  <c r="D37" i="4"/>
  <c r="R19" i="18" s="1"/>
  <c r="C17" i="4"/>
  <c r="C13" i="4"/>
  <c r="D13" i="4"/>
  <c r="R6" i="18" s="1"/>
  <c r="W3" i="17"/>
  <c r="C13" i="2"/>
  <c r="Q8" i="16" s="1"/>
  <c r="D13" i="2"/>
  <c r="R8" i="16" s="1"/>
  <c r="E13" i="2"/>
  <c r="S8" i="16"/>
  <c r="F13" i="2"/>
  <c r="T8" i="16" s="1"/>
  <c r="G13" i="2"/>
  <c r="U8" i="16" s="1"/>
  <c r="H13" i="2"/>
  <c r="V8" i="16" s="1"/>
  <c r="B13" i="2"/>
  <c r="P8" i="16" s="1"/>
  <c r="C9" i="2"/>
  <c r="Q4" i="16" s="1"/>
  <c r="D9" i="2"/>
  <c r="R4" i="16" s="1"/>
  <c r="E9" i="2"/>
  <c r="S4" i="16" s="1"/>
  <c r="F9" i="2"/>
  <c r="T4" i="16"/>
  <c r="G9" i="2"/>
  <c r="U4" i="16" s="1"/>
  <c r="H9" i="2"/>
  <c r="V4" i="16"/>
  <c r="B9" i="2"/>
  <c r="P4" i="16" s="1"/>
  <c r="P4" i="15"/>
  <c r="Q6" i="18"/>
  <c r="R22" i="18"/>
  <c r="R27" i="18"/>
  <c r="Q30" i="18"/>
  <c r="R32" i="18"/>
  <c r="R36" i="18"/>
  <c r="Q9" i="18"/>
  <c r="Q27" i="18"/>
  <c r="R31" i="18"/>
  <c r="Q32" i="18"/>
  <c r="R15" i="18"/>
  <c r="R33" i="18"/>
  <c r="Q19" i="18"/>
  <c r="Q15" i="18"/>
  <c r="Q33" i="18"/>
  <c r="Q37" i="18"/>
  <c r="D57" i="4"/>
  <c r="D59" i="4" s="1"/>
  <c r="C44" i="4"/>
  <c r="C72" i="4"/>
  <c r="Q38" i="18" s="1"/>
  <c r="H8" i="2"/>
  <c r="H20" i="2" s="1"/>
  <c r="V13" i="16" s="1"/>
  <c r="C74" i="4"/>
  <c r="Q39" i="18" s="1"/>
  <c r="Q25" i="18"/>
  <c r="C8" i="4"/>
  <c r="C21" i="4" s="1"/>
  <c r="Q5" i="18"/>
  <c r="D8" i="4"/>
  <c r="D21" i="4" s="1"/>
  <c r="R5" i="18"/>
  <c r="Q2" i="18"/>
  <c r="F29" i="7" l="1"/>
  <c r="T4" i="25" s="1"/>
  <c r="A2" i="6"/>
  <c r="A2" i="7"/>
  <c r="A2" i="2"/>
  <c r="A2" i="8"/>
  <c r="A2" i="5"/>
  <c r="A2" i="1"/>
  <c r="A2" i="4"/>
  <c r="A2" i="9"/>
  <c r="A2" i="3"/>
  <c r="A2" i="14"/>
  <c r="T2" i="25"/>
  <c r="G20" i="3"/>
  <c r="U5" i="17" s="1"/>
  <c r="E29" i="7"/>
  <c r="S4" i="25" s="1"/>
  <c r="C29" i="7"/>
  <c r="Q4" i="25" s="1"/>
  <c r="D29" i="7"/>
  <c r="R4" i="25" s="1"/>
  <c r="J20" i="3"/>
  <c r="X5" i="17" s="1"/>
  <c r="I20" i="3"/>
  <c r="W5" i="17" s="1"/>
  <c r="E20" i="3"/>
  <c r="S5" i="17" s="1"/>
  <c r="K14" i="3"/>
  <c r="Y4" i="17" s="1"/>
  <c r="K8" i="3"/>
  <c r="T14" i="16"/>
  <c r="F8" i="2"/>
  <c r="T3" i="16" s="1"/>
  <c r="D8" i="2"/>
  <c r="D20" i="2" s="1"/>
  <c r="R13" i="16" s="1"/>
  <c r="E79" i="1"/>
  <c r="P119" i="15" s="1"/>
  <c r="F47" i="1"/>
  <c r="F59" i="1" s="1"/>
  <c r="Q104" i="15" s="1"/>
  <c r="E47" i="1"/>
  <c r="P95" i="15" s="1"/>
  <c r="B47" i="1"/>
  <c r="B62" i="1" s="1"/>
  <c r="P54" i="15" s="1"/>
  <c r="C47" i="1"/>
  <c r="C62" i="1" s="1"/>
  <c r="Q54" i="15" s="1"/>
  <c r="P12" i="15"/>
  <c r="Q2" i="25"/>
  <c r="S3" i="17"/>
  <c r="C23" i="4"/>
  <c r="Q12" i="18"/>
  <c r="B74" i="4"/>
  <c r="P39" i="18" s="1"/>
  <c r="P38" i="18"/>
  <c r="B70" i="5"/>
  <c r="P34" i="20"/>
  <c r="R12" i="18"/>
  <c r="D23" i="4"/>
  <c r="R38" i="18"/>
  <c r="D74" i="4"/>
  <c r="R39" i="18" s="1"/>
  <c r="R2" i="18"/>
  <c r="H20" i="3"/>
  <c r="V5" i="17" s="1"/>
  <c r="U11" i="27"/>
  <c r="G16" i="9"/>
  <c r="U9" i="27" s="1"/>
  <c r="G24" i="9"/>
  <c r="U16" i="27" s="1"/>
  <c r="U17" i="27"/>
  <c r="E12" i="11"/>
  <c r="S6" i="29" s="1"/>
  <c r="R6" i="29"/>
  <c r="P13" i="18"/>
  <c r="D44" i="4"/>
  <c r="R25" i="18" s="1"/>
  <c r="Q119" i="15"/>
  <c r="P2" i="18"/>
  <c r="E84" i="6"/>
  <c r="S76" i="24" s="1"/>
  <c r="B43" i="8"/>
  <c r="R35" i="26"/>
  <c r="D77" i="8"/>
  <c r="R68" i="26" s="1"/>
  <c r="C43" i="8"/>
  <c r="F31" i="12"/>
  <c r="T2" i="30"/>
  <c r="R2" i="30"/>
  <c r="D31" i="12"/>
  <c r="C29" i="13"/>
  <c r="Q22" i="31" s="1"/>
  <c r="Q2" i="31"/>
  <c r="G71" i="8"/>
  <c r="U63" i="26" s="1"/>
  <c r="U67" i="26"/>
  <c r="E11" i="11"/>
  <c r="D8" i="11"/>
  <c r="E18" i="10"/>
  <c r="S12" i="28" s="1"/>
  <c r="R12" i="28"/>
  <c r="D8" i="10"/>
  <c r="R2" i="28" s="1"/>
  <c r="C8" i="2"/>
  <c r="B8" i="2"/>
  <c r="Q26" i="18"/>
  <c r="D70" i="5"/>
  <c r="B33" i="4"/>
  <c r="P18" i="18" s="1"/>
  <c r="P106" i="15"/>
  <c r="C6" i="10"/>
  <c r="G6" i="10"/>
  <c r="P29" i="20"/>
  <c r="G65" i="5"/>
  <c r="U56" i="20" s="1"/>
  <c r="G54" i="5"/>
  <c r="U46" i="20" s="1"/>
  <c r="F9" i="6"/>
  <c r="D159" i="6"/>
  <c r="R150" i="24" s="1"/>
  <c r="F84" i="6"/>
  <c r="T76" i="24" s="1"/>
  <c r="B29" i="7"/>
  <c r="P4" i="25" s="1"/>
  <c r="B9" i="8"/>
  <c r="P2" i="26" s="1"/>
  <c r="Q12" i="26"/>
  <c r="T20" i="27"/>
  <c r="D32" i="10"/>
  <c r="R21" i="28"/>
  <c r="U2" i="31"/>
  <c r="G29" i="13"/>
  <c r="U22" i="31" s="1"/>
  <c r="B9" i="6"/>
  <c r="P11" i="24"/>
  <c r="G9" i="7"/>
  <c r="G19" i="7"/>
  <c r="U3" i="25" s="1"/>
  <c r="U5" i="26"/>
  <c r="G10" i="8"/>
  <c r="G44" i="8"/>
  <c r="U39" i="26"/>
  <c r="E9" i="6"/>
  <c r="B9" i="9"/>
  <c r="P2" i="27" s="1"/>
  <c r="P9" i="27"/>
  <c r="F33" i="9"/>
  <c r="T24" i="27" s="1"/>
  <c r="T13" i="27"/>
  <c r="S9" i="27"/>
  <c r="E9" i="9"/>
  <c r="S2" i="27" s="1"/>
  <c r="B31" i="12"/>
  <c r="P23" i="30" s="1"/>
  <c r="P2" i="30"/>
  <c r="G16" i="5"/>
  <c r="U10" i="20" s="1"/>
  <c r="U3" i="24"/>
  <c r="G9" i="6"/>
  <c r="P12" i="18"/>
  <c r="E8" i="2"/>
  <c r="G8" i="2"/>
  <c r="U58" i="20"/>
  <c r="V3" i="16"/>
  <c r="C84" i="6"/>
  <c r="Q76" i="24" s="1"/>
  <c r="Q45" i="26"/>
  <c r="F43" i="8"/>
  <c r="E43" i="8"/>
  <c r="S45" i="26"/>
  <c r="R12" i="26"/>
  <c r="D9" i="8"/>
  <c r="R2" i="26" s="1"/>
  <c r="U6" i="27"/>
  <c r="P21" i="28"/>
  <c r="B32" i="10"/>
  <c r="U21" i="28"/>
  <c r="G32" i="10"/>
  <c r="U23" i="28" s="1"/>
  <c r="Q21" i="28"/>
  <c r="C32" i="10"/>
  <c r="F30" i="11"/>
  <c r="T22" i="29" s="1"/>
  <c r="T2" i="29"/>
  <c r="R5" i="29"/>
  <c r="U15" i="30"/>
  <c r="G31" i="12"/>
  <c r="Q15" i="30"/>
  <c r="C31" i="12"/>
  <c r="Q23" i="30" s="1"/>
  <c r="R12" i="31"/>
  <c r="D29" i="13"/>
  <c r="R22" i="31" s="1"/>
  <c r="P2" i="31"/>
  <c r="B29" i="13"/>
  <c r="P22" i="31" s="1"/>
  <c r="G18" i="6"/>
  <c r="U11" i="24" s="1"/>
  <c r="U15" i="24"/>
  <c r="G38" i="6"/>
  <c r="U31" i="24" s="1"/>
  <c r="U32" i="24"/>
  <c r="G48" i="6"/>
  <c r="U41" i="24" s="1"/>
  <c r="U44" i="24"/>
  <c r="G93" i="6"/>
  <c r="U85" i="24" s="1"/>
  <c r="G123" i="6"/>
  <c r="U115" i="24" s="1"/>
  <c r="U119" i="24"/>
  <c r="G133" i="6"/>
  <c r="U125" i="24" s="1"/>
  <c r="U128" i="24"/>
  <c r="F9" i="8"/>
  <c r="T2" i="26" s="1"/>
  <c r="T12" i="26"/>
  <c r="C21" i="9"/>
  <c r="C9" i="9"/>
  <c r="Q2" i="27" s="1"/>
  <c r="Q9" i="27"/>
  <c r="F32" i="10"/>
  <c r="T23" i="28" s="1"/>
  <c r="T21" i="28"/>
  <c r="E34" i="12"/>
  <c r="S23" i="30"/>
  <c r="U13" i="26"/>
  <c r="G19" i="8"/>
  <c r="U12" i="26" s="1"/>
  <c r="U3" i="27"/>
  <c r="G9" i="9"/>
  <c r="U2" i="27" s="1"/>
  <c r="U14" i="27"/>
  <c r="E12" i="10"/>
  <c r="R6" i="28"/>
  <c r="S85" i="24"/>
  <c r="P45" i="26"/>
  <c r="E9" i="8"/>
  <c r="S2" i="26" s="1"/>
  <c r="B21" i="9"/>
  <c r="P20" i="27"/>
  <c r="E21" i="9"/>
  <c r="S20" i="27"/>
  <c r="D21" i="9"/>
  <c r="S21" i="28"/>
  <c r="B30" i="11"/>
  <c r="P22" i="29" s="1"/>
  <c r="P2" i="29"/>
  <c r="G41" i="5"/>
  <c r="G27" i="8"/>
  <c r="U20" i="26" s="1"/>
  <c r="U21" i="26"/>
  <c r="E14" i="10"/>
  <c r="S8" i="28" s="1"/>
  <c r="R8" i="28"/>
  <c r="K20" i="3" l="1"/>
  <c r="Y5" i="17" s="1"/>
  <c r="Y3" i="17"/>
  <c r="F20" i="2"/>
  <c r="T13" i="16" s="1"/>
  <c r="R3" i="16"/>
  <c r="F81" i="1"/>
  <c r="Q120" i="15" s="1"/>
  <c r="Q95" i="15"/>
  <c r="E59" i="1"/>
  <c r="P104" i="15" s="1"/>
  <c r="Q42" i="15"/>
  <c r="P42" i="15"/>
  <c r="U2" i="24"/>
  <c r="D34" i="12"/>
  <c r="R23" i="30"/>
  <c r="C77" i="8"/>
  <c r="Q68" i="26" s="1"/>
  <c r="Q35" i="26"/>
  <c r="E77" i="8"/>
  <c r="S68" i="26" s="1"/>
  <c r="S35" i="26"/>
  <c r="U2" i="25"/>
  <c r="G29" i="7"/>
  <c r="U4" i="25" s="1"/>
  <c r="B20" i="2"/>
  <c r="P13" i="16" s="1"/>
  <c r="P3" i="16"/>
  <c r="G42" i="5"/>
  <c r="U35" i="20" s="1"/>
  <c r="U34" i="20"/>
  <c r="G70" i="5"/>
  <c r="G21" i="9"/>
  <c r="G34" i="12"/>
  <c r="U23" i="30"/>
  <c r="T35" i="26"/>
  <c r="F77" i="8"/>
  <c r="T68" i="26" s="1"/>
  <c r="S3" i="16"/>
  <c r="E20" i="2"/>
  <c r="S13" i="16" s="1"/>
  <c r="G9" i="8"/>
  <c r="U2" i="26" s="1"/>
  <c r="U3" i="26"/>
  <c r="F159" i="6"/>
  <c r="T150" i="24" s="1"/>
  <c r="T2" i="24"/>
  <c r="C20" i="2"/>
  <c r="Q13" i="16" s="1"/>
  <c r="Q3" i="16"/>
  <c r="D30" i="11"/>
  <c r="R22" i="29" s="1"/>
  <c r="R2" i="29"/>
  <c r="D25" i="4"/>
  <c r="R13" i="18"/>
  <c r="E8" i="10"/>
  <c r="S6" i="28"/>
  <c r="S25" i="30"/>
  <c r="E36" i="12"/>
  <c r="S27" i="30" s="1"/>
  <c r="E33" i="9"/>
  <c r="S24" i="27" s="1"/>
  <c r="S13" i="27"/>
  <c r="C33" i="9"/>
  <c r="Q24" i="27" s="1"/>
  <c r="Q13" i="27"/>
  <c r="G84" i="6"/>
  <c r="U76" i="24" s="1"/>
  <c r="G20" i="2"/>
  <c r="U13" i="16" s="1"/>
  <c r="U3" i="16"/>
  <c r="G43" i="8"/>
  <c r="U36" i="26"/>
  <c r="D33" i="9"/>
  <c r="R24" i="27" s="1"/>
  <c r="R13" i="27"/>
  <c r="P13" i="27"/>
  <c r="B33" i="9"/>
  <c r="P24" i="27" s="1"/>
  <c r="C35" i="10"/>
  <c r="Q23" i="28"/>
  <c r="B35" i="10"/>
  <c r="P23" i="28"/>
  <c r="S2" i="24"/>
  <c r="E159" i="6"/>
  <c r="S150" i="24" s="1"/>
  <c r="B159" i="6"/>
  <c r="P150" i="24" s="1"/>
  <c r="P2" i="24"/>
  <c r="D35" i="10"/>
  <c r="R23" i="28"/>
  <c r="E8" i="11"/>
  <c r="S5" i="29"/>
  <c r="F34" i="12"/>
  <c r="T23" i="30"/>
  <c r="B77" i="8"/>
  <c r="P68" i="26" s="1"/>
  <c r="P35" i="26"/>
  <c r="C159" i="6"/>
  <c r="Q150" i="24" s="1"/>
  <c r="Q13" i="18"/>
  <c r="C25" i="4"/>
  <c r="E81" i="1" l="1"/>
  <c r="P120" i="15" s="1"/>
  <c r="D37" i="10"/>
  <c r="R27" i="28" s="1"/>
  <c r="R25" i="28"/>
  <c r="Q25" i="28"/>
  <c r="C37" i="10"/>
  <c r="Q27" i="28" s="1"/>
  <c r="U25" i="30"/>
  <c r="G36" i="12"/>
  <c r="U27" i="30" s="1"/>
  <c r="Q14" i="18"/>
  <c r="C33" i="4"/>
  <c r="Q18" i="18" s="1"/>
  <c r="S2" i="29"/>
  <c r="E30" i="11"/>
  <c r="S22" i="29" s="1"/>
  <c r="P25" i="28"/>
  <c r="B37" i="10"/>
  <c r="P27" i="28" s="1"/>
  <c r="U35" i="26"/>
  <c r="G77" i="8"/>
  <c r="U68" i="26" s="1"/>
  <c r="G33" i="9"/>
  <c r="U24" i="27" s="1"/>
  <c r="U13" i="27"/>
  <c r="T25" i="30"/>
  <c r="F36" i="12"/>
  <c r="T27" i="30" s="1"/>
  <c r="S2" i="28"/>
  <c r="E32" i="10"/>
  <c r="D33" i="4"/>
  <c r="R18" i="18" s="1"/>
  <c r="R14" i="18"/>
  <c r="D36" i="12"/>
  <c r="R27" i="30" s="1"/>
  <c r="R25" i="30"/>
  <c r="G159" i="6"/>
  <c r="U150" i="24" s="1"/>
  <c r="E35" i="10" l="1"/>
  <c r="S23" i="28"/>
  <c r="S25" i="28" l="1"/>
  <c r="E37" i="10"/>
  <c r="S27" i="2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<sst xmlns="http://schemas.openxmlformats.org/spreadsheetml/2006/main" count="4243" uniqueCount="3305">
  <si>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</si>
  <si>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</si>
  <si>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</si>
  <si>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</si>
  <si>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</si>
  <si>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</si>
  <si>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</si>
  <si>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</si>
  <si>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</si>
  <si>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</si>
  <si>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</si>
  <si>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</si>
  <si>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</si>
  <si>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</si>
  <si>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</si>
  <si>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</si>
  <si>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</si>
  <si>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</si>
  <si>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</si>
  <si>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</si>
  <si>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</si>
  <si>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</si>
  <si>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</si>
  <si>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</si>
  <si>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</si>
  <si>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</si>
  <si>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</si>
  <si>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</si>
  <si>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</si>
  <si>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</si>
  <si>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</si>
  <si>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</si>
  <si>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</si>
  <si>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</si>
  <si>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</si>
  <si>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</si>
  <si>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</si>
  <si>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</si>
  <si>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</si>
  <si>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</si>
  <si>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</si>
  <si>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</si>
  <si>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</si>
  <si>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</si>
  <si>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</si>
  <si>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</si>
  <si>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</si>
  <si>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</si>
  <si>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</si>
  <si>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</si>
  <si>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</si>
  <si>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</si>
  <si>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</si>
  <si>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</si>
  <si>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</si>
  <si>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</si>
  <si>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</si>
  <si>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</si>
  <si>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</si>
  <si>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</si>
  <si>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</si>
  <si>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</si>
  <si>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</si>
  <si>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</si>
  <si>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</si>
  <si>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</si>
  <si>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</si>
  <si>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</si>
  <si>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</si>
  <si>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</si>
  <si>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</si>
  <si>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</si>
  <si>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</si>
  <si>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</si>
  <si>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</si>
  <si>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</si>
  <si>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</si>
  <si>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</si>
  <si>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</si>
  <si>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</si>
  <si>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</si>
  <si>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</si>
  <si>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</si>
  <si>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</si>
  <si>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</si>
  <si>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</si>
  <si>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</si>
  <si>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</si>
  <si>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</si>
  <si>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</si>
  <si>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</si>
  <si>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</si>
  <si>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</si>
  <si>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</si>
  <si>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</si>
  <si>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</si>
  <si>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</si>
  <si>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</si>
  <si>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</si>
  <si>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</si>
  <si>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</si>
  <si>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</si>
  <si>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</si>
  <si>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</si>
  <si>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</si>
  <si>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</si>
  <si>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</si>
  <si>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</si>
  <si>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</si>
  <si>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</si>
  <si>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</si>
  <si>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</si>
  <si>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</si>
  <si>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</si>
  <si>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</si>
  <si>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</si>
  <si>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</si>
  <si>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</si>
  <si>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</si>
  <si>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</si>
  <si>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</si>
  <si>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</si>
  <si>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</si>
  <si>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</si>
  <si>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</si>
  <si>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</si>
  <si>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</si>
  <si>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</si>
  <si>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</si>
  <si>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</si>
  <si>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</si>
  <si>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</si>
  <si>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</si>
  <si>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</si>
  <si>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</si>
  <si>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</si>
  <si>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</si>
  <si>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</si>
  <si>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</si>
  <si>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</si>
  <si>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</si>
  <si>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</si>
  <si>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</si>
  <si>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</si>
  <si>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</si>
  <si>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</si>
  <si>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</si>
  <si>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</si>
  <si>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</si>
  <si>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</si>
  <si>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</si>
  <si>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</si>
  <si>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</si>
  <si>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</si>
  <si>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</si>
  <si>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</si>
  <si>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</si>
  <si>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</si>
  <si>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</si>
  <si>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</si>
  <si>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</si>
  <si>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</si>
  <si>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</si>
  <si>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</si>
  <si>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</si>
  <si>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</si>
  <si>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</si>
  <si>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</si>
  <si>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</si>
  <si>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</si>
  <si>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</si>
  <si>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</si>
  <si>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</si>
  <si>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</si>
  <si>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</si>
  <si>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</si>
  <si>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</si>
  <si>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</si>
  <si>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</si>
  <si>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</si>
  <si>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</si>
  <si>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</si>
  <si>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</si>
  <si>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</si>
  <si>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</si>
  <si>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</si>
  <si>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</si>
  <si>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</si>
  <si>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</si>
  <si>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</si>
  <si>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</si>
  <si>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</si>
  <si>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</si>
  <si>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</si>
  <si>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</si>
  <si>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</si>
  <si>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</si>
  <si>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</si>
  <si>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</si>
  <si>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</si>
  <si>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</si>
  <si>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</si>
  <si>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</si>
  <si>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</si>
  <si>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</si>
  <si>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</si>
  <si>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</si>
  <si>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</si>
  <si>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</si>
  <si>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</si>
  <si>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</si>
  <si>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</si>
  <si>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</si>
  <si>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</si>
  <si>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</si>
  <si>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</si>
  <si>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</si>
  <si>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</si>
  <si>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</si>
  <si>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</si>
  <si>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</si>
  <si>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</si>
  <si>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</si>
  <si>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</si>
  <si>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</si>
  <si>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</si>
  <si>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</si>
  <si>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</si>
  <si>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</si>
  <si>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</si>
  <si>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</si>
  <si>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</si>
  <si>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</si>
  <si>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</si>
  <si>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</si>
  <si>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</si>
  <si>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</si>
  <si>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</si>
  <si>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</si>
  <si>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</si>
  <si>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</si>
  <si>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</si>
  <si>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</si>
  <si>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</si>
  <si>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</si>
  <si>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</si>
  <si>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</si>
  <si>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</si>
  <si>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</si>
  <si>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</si>
  <si>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</si>
  <si>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</si>
  <si>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</si>
  <si>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</si>
  <si>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</si>
  <si>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</si>
  <si>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</si>
  <si>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</si>
  <si>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</si>
  <si>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</si>
  <si>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</si>
  <si>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</si>
  <si>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</si>
  <si>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</si>
  <si>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</si>
  <si>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</si>
  <si>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</si>
  <si>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</si>
  <si>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</si>
  <si>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</si>
  <si>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</si>
  <si>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</si>
  <si>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</si>
  <si>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</si>
  <si>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</si>
  <si>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</si>
  <si>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</si>
  <si>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</si>
  <si>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</si>
  <si>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</si>
  <si>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</si>
  <si>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</si>
  <si>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</si>
  <si>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</si>
  <si>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</si>
  <si>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</si>
  <si>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</si>
  <si>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</si>
  <si>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</si>
  <si>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</si>
  <si>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</si>
  <si>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</si>
  <si>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</si>
  <si>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</si>
  <si>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</si>
  <si>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</si>
  <si>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</si>
  <si>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</si>
  <si>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</si>
  <si>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</si>
  <si>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</si>
  <si>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</si>
  <si>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</si>
  <si>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</si>
  <si>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</si>
  <si>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</si>
  <si>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</si>
  <si>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</si>
  <si>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</si>
  <si>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</si>
  <si>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</si>
  <si>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</si>
  <si>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</si>
  <si>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</si>
  <si>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</si>
  <si>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</si>
  <si>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</si>
  <si>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</si>
  <si>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</si>
  <si>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</si>
  <si>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</si>
  <si>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</si>
  <si>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</si>
  <si>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</si>
  <si>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</si>
  <si>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</si>
  <si>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</si>
  <si>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</si>
  <si>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</si>
  <si>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</si>
  <si>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</si>
  <si>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</si>
  <si>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</si>
  <si>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</si>
  <si>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</si>
  <si>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</si>
  <si>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</si>
  <si>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</si>
  <si>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</si>
  <si>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</si>
  <si>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</si>
  <si>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</si>
  <si>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</si>
  <si>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</si>
  <si>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</si>
  <si>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</si>
  <si>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</si>
  <si>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</si>
  <si>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</si>
  <si>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</si>
  <si>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</si>
  <si>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</si>
  <si>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</si>
  <si>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</si>
  <si>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</si>
  <si>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</si>
  <si>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</si>
  <si>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</si>
  <si>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</si>
  <si>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</si>
  <si>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</si>
  <si>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</si>
  <si>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</si>
  <si>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</si>
  <si>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</si>
  <si>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</si>
  <si>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</si>
  <si>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</si>
  <si>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</si>
  <si>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</si>
  <si>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</si>
  <si>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</si>
  <si>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</si>
  <si>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</si>
  <si>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</si>
  <si>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</si>
  <si>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</si>
  <si>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</si>
  <si>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</si>
  <si>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</si>
  <si>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</si>
  <si>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</si>
  <si>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</si>
  <si>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</si>
  <si>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</si>
  <si>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</si>
  <si>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</si>
  <si>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</si>
  <si>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</si>
  <si>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</si>
  <si>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</si>
  <si>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</si>
  <si>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</si>
  <si>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</si>
  <si>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</si>
  <si>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</si>
  <si>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</si>
  <si>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</si>
  <si>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</si>
  <si>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</si>
  <si>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</si>
  <si>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</si>
  <si>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</si>
  <si>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</si>
  <si>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</si>
  <si>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</si>
  <si>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</si>
  <si>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</si>
  <si>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</si>
  <si>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</si>
  <si>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</si>
  <si>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</si>
  <si>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</si>
  <si>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</si>
  <si>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</si>
  <si>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</si>
  <si>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</si>
  <si>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</si>
  <si>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</si>
  <si>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</si>
  <si>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</si>
  <si>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</si>
  <si>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</si>
  <si>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</si>
  <si>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</si>
  <si>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</si>
  <si>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</si>
  <si>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</si>
  <si>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</si>
  <si>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</si>
  <si>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</si>
  <si>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</si>
  <si>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</si>
  <si>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</si>
  <si>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</si>
  <si>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</si>
  <si>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</si>
  <si>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</si>
  <si>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</si>
  <si>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</si>
  <si>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</si>
  <si>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</si>
  <si>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</si>
  <si>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</si>
  <si>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</si>
  <si>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</si>
  <si>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</si>
  <si>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</si>
  <si>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</si>
  <si>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</si>
  <si>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</si>
  <si>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</si>
  <si>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</si>
  <si>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</si>
  <si>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</si>
  <si>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</si>
  <si>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</si>
  <si>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</si>
  <si>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</si>
  <si>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</si>
  <si>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</si>
  <si>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</si>
  <si>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</si>
  <si>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</si>
  <si>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</si>
  <si>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</si>
  <si>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</si>
  <si>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</si>
  <si>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</si>
  <si>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</si>
  <si>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</si>
  <si>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</si>
  <si>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</si>
  <si>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</si>
  <si>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</si>
  <si>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</si>
  <si>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</si>
  <si>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</si>
  <si>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</si>
  <si>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</si>
  <si>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</si>
  <si>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</si>
  <si>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</si>
  <si>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</si>
  <si>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</si>
  <si>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</si>
  <si>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</si>
  <si>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</si>
  <si>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</si>
  <si>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</si>
  <si>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</si>
  <si>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</si>
  <si>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</si>
  <si>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</si>
  <si>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</si>
  <si>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</si>
  <si>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</si>
  <si>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</si>
  <si>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</si>
  <si>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</si>
  <si>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</si>
  <si>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</si>
  <si>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</si>
  <si>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</si>
  <si>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</si>
  <si>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</si>
  <si>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</si>
  <si>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</si>
  <si>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</si>
  <si>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</si>
  <si>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</si>
  <si>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</si>
  <si>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</si>
  <si>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</si>
  <si>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</si>
  <si>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</si>
  <si>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</si>
  <si>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</si>
  <si>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</si>
  <si>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</si>
  <si>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</si>
  <si>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</si>
  <si>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</si>
  <si>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</si>
  <si>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</si>
  <si>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</si>
  <si>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</si>
  <si>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</si>
  <si>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</si>
  <si>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</si>
  <si>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</si>
  <si>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</si>
  <si>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</si>
  <si>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</si>
  <si>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</si>
  <si>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</si>
  <si>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</si>
  <si>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</si>
  <si>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</si>
  <si>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</si>
  <si>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</si>
  <si>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</si>
  <si>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</si>
  <si>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</si>
  <si>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</si>
  <si>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</si>
  <si>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</si>
  <si>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</si>
  <si>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</si>
  <si>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</si>
  <si>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</si>
  <si>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</si>
  <si>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</si>
  <si>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</si>
  <si>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</si>
  <si>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</si>
  <si>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</si>
  <si>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</si>
  <si>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</si>
  <si>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</si>
  <si>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</si>
  <si>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</si>
  <si>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</si>
  <si>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</si>
  <si>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</si>
  <si>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</si>
  <si>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</si>
  <si>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</si>
  <si>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</si>
  <si>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</si>
  <si>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</si>
  <si>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</si>
  <si>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</si>
  <si>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</si>
  <si>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</si>
  <si>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</si>
  <si>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</si>
  <si>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</si>
  <si>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</si>
  <si>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</si>
  <si>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</si>
  <si>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</si>
  <si>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</si>
  <si>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</si>
  <si>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</si>
  <si>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</si>
  <si>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</si>
  <si>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</si>
  <si>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</si>
  <si>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</si>
  <si>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</si>
  <si>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</si>
  <si>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</si>
  <si>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</si>
  <si>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</si>
  <si>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</si>
  <si>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</si>
  <si>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</si>
  <si>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</si>
  <si>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</si>
  <si>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</si>
  <si>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</si>
  <si>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</si>
  <si>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</si>
  <si>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</si>
  <si>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</si>
  <si>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</si>
  <si>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</si>
  <si>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</si>
  <si>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</si>
  <si>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</si>
  <si>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</si>
  <si>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</si>
  <si>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</si>
  <si>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</si>
  <si>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</si>
  <si>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</si>
  <si>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</si>
  <si>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</si>
  <si>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</si>
  <si>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</si>
  <si>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</si>
  <si>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</si>
  <si>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</si>
  <si>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</si>
  <si>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</si>
  <si>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</si>
  <si>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</si>
  <si>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</si>
  <si>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</si>
  <si>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</si>
  <si>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</si>
  <si>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</si>
  <si>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</si>
  <si>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</si>
  <si>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</si>
  <si>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</si>
  <si>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</si>
  <si>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</si>
  <si>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</si>
  <si>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</si>
  <si>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</si>
  <si>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</si>
  <si>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</si>
  <si>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</si>
  <si>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</si>
  <si>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</si>
  <si>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</si>
  <si>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</si>
  <si>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</si>
  <si>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</si>
  <si>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</si>
  <si>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</si>
  <si>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</si>
  <si>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</si>
  <si>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</si>
  <si>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</si>
  <si>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</si>
  <si>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</si>
  <si>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</si>
  <si>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</si>
  <si>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</si>
  <si>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</si>
  <si>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</si>
  <si>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</si>
  <si>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</si>
  <si>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</si>
  <si>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</si>
  <si>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</si>
  <si>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</si>
  <si>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</si>
  <si>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</si>
  <si>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</si>
  <si>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</si>
  <si>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</si>
  <si>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</si>
  <si>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</si>
  <si>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</si>
  <si>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</si>
  <si>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</si>
  <si>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</si>
  <si>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</si>
  <si>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</si>
  <si>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</si>
  <si>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</si>
  <si>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</si>
  <si>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</si>
  <si>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</si>
  <si>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</si>
  <si>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</si>
  <si>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</si>
  <si>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</si>
  <si>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</si>
  <si>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</si>
  <si>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</si>
  <si>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</si>
  <si>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</si>
  <si>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</si>
  <si>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</si>
  <si>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</si>
  <si>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</si>
  <si>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</si>
  <si>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</si>
  <si>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</si>
  <si>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</si>
  <si>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</si>
  <si>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</si>
  <si>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</si>
  <si>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</si>
  <si>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</si>
  <si>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</si>
  <si>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</si>
  <si>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</si>
  <si>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</si>
  <si>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</si>
  <si>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</si>
  <si>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</si>
  <si>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</si>
  <si>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</si>
  <si>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</si>
  <si>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</si>
  <si>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</si>
  <si>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</si>
  <si>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</si>
  <si>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</si>
  <si>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</si>
  <si>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</si>
  <si>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</si>
  <si>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</si>
  <si>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</si>
  <si>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</si>
  <si>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</si>
  <si>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</si>
  <si>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</si>
  <si>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</si>
  <si>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</si>
  <si>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</si>
  <si>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</si>
  <si>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</si>
  <si>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</si>
  <si>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</si>
  <si>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</si>
  <si>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</si>
  <si>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</si>
  <si>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</si>
  <si>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</si>
  <si>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</si>
  <si>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</si>
  <si>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</si>
  <si>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</si>
  <si>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</si>
  <si>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</si>
  <si>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</si>
  <si>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</si>
  <si>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</si>
  <si>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</si>
  <si>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</si>
  <si>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</si>
  <si>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</si>
  <si>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</si>
  <si>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</si>
  <si>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</si>
  <si>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</si>
  <si>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</si>
  <si>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</si>
  <si>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</si>
  <si>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</si>
  <si>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</si>
  <si>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</si>
  <si>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</si>
  <si>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</si>
  <si>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</si>
  <si>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</si>
  <si>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</si>
  <si>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</si>
  <si>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</si>
  <si>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</si>
  <si>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</si>
  <si>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</si>
  <si>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</si>
  <si>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</si>
  <si>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</si>
  <si>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</si>
  <si>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</si>
  <si>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</si>
  <si>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</si>
  <si>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</si>
  <si>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</si>
  <si>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</si>
  <si>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</si>
  <si>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</si>
  <si>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</si>
  <si>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</si>
  <si>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</si>
  <si>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</si>
  <si>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</si>
  <si>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</si>
  <si>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</si>
  <si>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</si>
  <si>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</si>
  <si>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</si>
  <si>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</si>
  <si>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</si>
  <si>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</si>
  <si>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</si>
  <si>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</si>
  <si>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</si>
  <si>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</si>
  <si>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</si>
  <si>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</si>
  <si>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</si>
  <si>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</si>
  <si>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</si>
  <si>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</si>
  <si>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</si>
  <si>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</si>
  <si>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</si>
  <si>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</si>
  <si>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</si>
  <si>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</si>
  <si>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</si>
  <si>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</si>
  <si>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</si>
  <si>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</si>
  <si>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</si>
  <si>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</si>
  <si>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</si>
  <si>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</si>
  <si>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</si>
  <si>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</si>
  <si>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</si>
  <si>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</si>
  <si>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</si>
  <si>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</si>
  <si>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</si>
  <si>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</si>
  <si>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</si>
  <si>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</si>
  <si>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</si>
  <si>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</si>
  <si>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</si>
  <si>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</si>
  <si>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</si>
  <si>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</si>
  <si>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</si>
  <si>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</si>
  <si>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</si>
  <si>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</si>
  <si>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</si>
  <si>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</si>
  <si>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</si>
  <si>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</si>
  <si>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</si>
  <si>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</si>
  <si>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</si>
  <si>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</si>
  <si>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</si>
  <si>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</si>
  <si>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</si>
  <si>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</si>
  <si>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</si>
  <si>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</si>
  <si>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</si>
  <si>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</si>
  <si>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</si>
  <si>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</si>
  <si>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</si>
  <si>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</si>
  <si>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</si>
  <si>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</si>
  <si>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</si>
  <si>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</si>
  <si>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</si>
  <si>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</si>
  <si>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</si>
  <si>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</si>
  <si>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</si>
  <si>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</si>
  <si>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</si>
  <si>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</si>
  <si>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</si>
  <si>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</si>
  <si>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</si>
  <si>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</si>
  <si>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</si>
  <si>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</si>
  <si>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</si>
  <si>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</si>
  <si>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</si>
  <si>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</si>
  <si>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</si>
  <si>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</si>
  <si>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</si>
  <si>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</si>
  <si>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</si>
  <si>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</si>
  <si>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</si>
  <si>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</si>
  <si>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</si>
  <si>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</si>
  <si>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</si>
  <si>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</si>
  <si>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</si>
  <si>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</si>
  <si>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</si>
  <si>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</si>
  <si>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</si>
  <si>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</si>
  <si>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</si>
  <si>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</si>
  <si>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</si>
  <si>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</si>
  <si>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</si>
  <si>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</si>
  <si>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</si>
  <si>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</si>
  <si>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</si>
  <si>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</si>
  <si>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</si>
  <si>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</si>
  <si>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</si>
  <si>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</si>
  <si>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</si>
  <si>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</si>
  <si>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</si>
  <si>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</si>
  <si>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</si>
  <si>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</si>
  <si>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</si>
  <si>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</si>
  <si>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</si>
  <si>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</si>
  <si>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</si>
  <si>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</si>
  <si>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</si>
  <si>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</si>
  <si>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</si>
  <si>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</si>
  <si>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</si>
  <si>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</si>
  <si>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</si>
  <si>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</si>
  <si>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</si>
  <si>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</si>
  <si>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</si>
  <si>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</si>
  <si>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</si>
  <si>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</si>
  <si>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</si>
  <si>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</si>
  <si>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</si>
  <si>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</si>
  <si>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</si>
  <si>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</si>
  <si>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</si>
  <si>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</si>
  <si>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</si>
  <si>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</si>
  <si>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</si>
  <si>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</si>
  <si>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</si>
  <si>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</si>
  <si>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</si>
  <si>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</si>
  <si>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</si>
  <si>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</si>
  <si>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</si>
  <si>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</si>
  <si>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</si>
  <si>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</si>
  <si>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</si>
  <si>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</si>
  <si>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</si>
  <si>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</si>
  <si>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</si>
  <si>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</si>
  <si>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</si>
  <si>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</si>
  <si>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</si>
  <si>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</si>
  <si>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</si>
  <si>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</si>
  <si>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</si>
  <si>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</si>
  <si>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</si>
  <si>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</si>
  <si>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</si>
  <si>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</si>
  <si>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</si>
  <si>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</si>
  <si>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</si>
  <si>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</si>
  <si>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</si>
  <si>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</si>
  <si>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</si>
  <si>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</si>
  <si>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</si>
  <si>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</si>
  <si>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</si>
  <si>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</si>
  <si>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</si>
  <si>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</si>
  <si>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</si>
  <si>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</si>
  <si>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</si>
  <si>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</si>
  <si>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</si>
  <si>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</si>
  <si>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</si>
  <si>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</si>
  <si>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</si>
  <si>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</si>
  <si>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</si>
  <si>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</si>
  <si>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</si>
  <si>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</si>
  <si>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</si>
  <si>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</si>
  <si>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</si>
  <si>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</si>
  <si>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</si>
  <si>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</si>
  <si>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</si>
  <si>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</si>
  <si>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</si>
  <si>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</si>
  <si>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</si>
  <si>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</si>
  <si>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</si>
  <si>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</si>
  <si>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</si>
  <si>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</si>
  <si>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</si>
  <si>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</si>
  <si>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</si>
  <si>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</si>
  <si>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</si>
  <si>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</si>
  <si>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</si>
  <si>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</si>
  <si>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</si>
  <si>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</si>
  <si>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</si>
  <si>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</si>
  <si>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</si>
  <si>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</si>
  <si>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</si>
  <si>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</si>
  <si>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</si>
  <si>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</si>
  <si>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</si>
  <si>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</si>
  <si>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</si>
  <si>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</si>
  <si>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</si>
  <si>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</si>
  <si>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</si>
  <si>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</si>
  <si>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</si>
  <si>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</si>
  <si>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</si>
  <si>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</si>
  <si>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</si>
  <si>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</si>
  <si>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</si>
  <si>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</si>
  <si>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</si>
  <si>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</si>
  <si>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</si>
  <si>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</si>
  <si>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</si>
  <si>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</si>
  <si>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</si>
  <si>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</si>
  <si>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</si>
  <si>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</si>
  <si>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</si>
  <si>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</si>
  <si>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</si>
  <si>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</si>
  <si>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</si>
  <si>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</si>
  <si>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</si>
  <si>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</si>
  <si>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</si>
  <si>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</si>
  <si>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</si>
  <si>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</si>
  <si>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</si>
  <si>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</si>
  <si>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</si>
  <si>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</si>
  <si>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</si>
  <si>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</si>
  <si>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</si>
  <si>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</si>
  <si>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</si>
  <si>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</si>
  <si>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</si>
  <si>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</si>
  <si>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</si>
  <si>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</si>
  <si>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</si>
  <si>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</si>
  <si>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</si>
  <si>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</si>
  <si>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</si>
  <si>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</si>
  <si>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</si>
  <si>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</si>
  <si>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</si>
  <si>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</si>
  <si>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</si>
  <si>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</si>
  <si>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</si>
  <si>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</si>
  <si>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</si>
  <si>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</si>
  <si>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</si>
  <si>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</si>
  <si>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</si>
  <si>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</si>
  <si>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</si>
  <si>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</si>
  <si>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</si>
  <si>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</si>
  <si>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</si>
  <si>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</si>
  <si>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</si>
  <si>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</si>
  <si>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</si>
  <si>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</si>
  <si>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</si>
  <si>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</si>
  <si>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</si>
  <si>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</si>
  <si>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</si>
  <si>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</si>
  <si>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</si>
  <si>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</si>
  <si>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</si>
  <si>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</si>
  <si>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</si>
  <si>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</si>
  <si>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</si>
  <si>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</si>
  <si>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</si>
  <si>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</si>
  <si>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</si>
  <si>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</si>
  <si>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</si>
  <si>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</si>
  <si>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</si>
  <si>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</si>
  <si>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</si>
  <si>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</si>
  <si>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</si>
  <si>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</si>
  <si>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</si>
  <si>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</si>
  <si>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</si>
  <si>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</si>
  <si>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</si>
  <si>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</si>
  <si>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</si>
  <si>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</si>
  <si>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</si>
  <si>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</si>
  <si>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</si>
  <si>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</si>
  <si>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</si>
  <si>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</si>
  <si>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</si>
  <si>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</si>
  <si>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</si>
  <si>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</si>
  <si>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</si>
  <si>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</si>
  <si>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</si>
  <si>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</si>
  <si>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</si>
  <si>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</si>
  <si>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</si>
  <si>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</si>
  <si>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</si>
  <si>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</si>
  <si>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</si>
  <si>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</si>
  <si>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</si>
  <si>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</si>
  <si>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</si>
  <si>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</si>
  <si>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</si>
  <si>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</si>
  <si>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</si>
  <si>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</si>
  <si>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</si>
  <si>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</si>
  <si>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</si>
  <si>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</si>
  <si>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</si>
  <si>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</si>
  <si>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</si>
  <si>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</si>
  <si>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</si>
  <si>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</si>
  <si>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</si>
  <si>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</si>
  <si>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</si>
  <si>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</si>
  <si>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</si>
  <si>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</si>
  <si>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</si>
  <si>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</si>
  <si>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</si>
  <si>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</si>
  <si>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</si>
  <si>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</si>
  <si>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</si>
  <si>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</si>
  <si>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</si>
  <si>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</si>
  <si>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</si>
  <si>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</si>
  <si>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</si>
  <si>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</si>
  <si>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</si>
  <si>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</si>
  <si>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</si>
  <si>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</si>
  <si>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</si>
  <si>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</si>
  <si>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</si>
  <si>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</si>
  <si>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</si>
  <si>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</si>
  <si>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</si>
  <si>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</si>
  <si>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</si>
  <si>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</si>
  <si>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</si>
  <si>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</si>
  <si>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</si>
  <si>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</si>
  <si>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</si>
  <si>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</si>
  <si>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</si>
  <si>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</si>
  <si>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</si>
  <si>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</si>
  <si>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</si>
  <si>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</si>
  <si>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</si>
  <si>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</si>
  <si>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</si>
  <si>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</si>
  <si>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</si>
  <si>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</si>
  <si>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</si>
  <si>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</si>
  <si>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</si>
  <si>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</si>
  <si>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</si>
  <si>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</si>
  <si>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</si>
  <si>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</si>
  <si>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</si>
  <si>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</si>
  <si>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</si>
  <si>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</si>
  <si>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</si>
  <si>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</si>
  <si>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</si>
  <si>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</si>
  <si>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</si>
  <si>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</si>
  <si>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</si>
  <si>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</si>
  <si>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</si>
  <si>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</si>
  <si>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</si>
  <si>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</si>
  <si>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</si>
  <si>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</si>
  <si>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</si>
  <si>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</si>
  <si>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</si>
  <si>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</si>
  <si>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</si>
  <si>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</si>
  <si>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</si>
  <si>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</si>
  <si>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</si>
  <si>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</si>
  <si>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</si>
  <si>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</si>
  <si>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</si>
  <si>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</si>
  <si>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</si>
  <si>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</si>
  <si>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</si>
  <si>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</si>
  <si>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</si>
  <si>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</si>
  <si>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</si>
  <si>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</si>
  <si>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</si>
  <si>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</si>
  <si>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</si>
  <si>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</si>
  <si>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</si>
  <si>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</si>
  <si>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</si>
  <si>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</si>
  <si>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</si>
  <si>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</si>
  <si>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</si>
  <si>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</si>
  <si>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</si>
  <si>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</si>
  <si>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</si>
  <si>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</si>
  <si>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</si>
  <si>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</si>
  <si>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</si>
  <si>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</si>
  <si>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</si>
  <si>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</si>
  <si>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</si>
  <si>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</si>
  <si>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</si>
  <si>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</si>
  <si>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</si>
  <si>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</si>
  <si>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</si>
  <si>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</si>
  <si>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</si>
  <si>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</si>
  <si>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</si>
  <si>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</si>
  <si>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</si>
  <si>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</si>
  <si>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</si>
  <si>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</si>
  <si>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</si>
  <si>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</si>
  <si>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</si>
  <si>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</si>
  <si>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</si>
  <si>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</si>
  <si>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</si>
  <si>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</si>
  <si>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</si>
  <si>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</si>
  <si>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</si>
  <si>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</si>
  <si>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</si>
  <si>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</si>
  <si>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</si>
  <si>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</si>
  <si>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</si>
  <si>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</si>
  <si>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</si>
  <si>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</si>
  <si>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</si>
  <si>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</si>
  <si>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</si>
  <si>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</si>
  <si>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</si>
  <si>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</si>
  <si>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</si>
  <si>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</si>
  <si>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</si>
  <si>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</si>
  <si>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</si>
  <si>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</si>
  <si>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</si>
  <si>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</si>
  <si>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</si>
  <si>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</si>
  <si>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</si>
  <si>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</si>
  <si>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</si>
  <si>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</si>
  <si>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</si>
  <si>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</si>
  <si>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</si>
  <si>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</si>
  <si>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</si>
  <si>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</si>
  <si>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</si>
  <si>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</si>
  <si>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</si>
  <si>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</si>
  <si>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</si>
  <si>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</si>
  <si>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</si>
  <si>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</si>
  <si>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</si>
  <si>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</si>
  <si>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</si>
  <si>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</si>
  <si>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</si>
  <si>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</si>
  <si>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</si>
  <si>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</si>
  <si>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</si>
  <si>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</si>
  <si>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</si>
  <si>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</si>
  <si>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</si>
  <si>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</si>
  <si>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</si>
  <si>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</si>
  <si>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</si>
  <si>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</si>
  <si>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</si>
  <si>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</si>
  <si>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</si>
  <si>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</si>
  <si>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</si>
  <si>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</si>
  <si>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</si>
  <si>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</si>
  <si>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</si>
  <si>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</si>
  <si>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</si>
  <si>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</si>
  <si>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</si>
  <si>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</si>
  <si>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</si>
  <si>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</si>
  <si>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</si>
  <si>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</si>
  <si>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</si>
  <si>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</si>
  <si>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</si>
  <si>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</si>
  <si>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</si>
  <si>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</si>
  <si>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</si>
  <si>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</si>
  <si>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</si>
  <si>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</si>
  <si>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</si>
  <si>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</si>
  <si>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</si>
  <si>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</si>
  <si>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</si>
  <si>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</si>
  <si>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</si>
  <si>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</si>
  <si>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</si>
  <si>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</si>
  <si>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</si>
  <si>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</si>
  <si>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</si>
  <si>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</si>
  <si>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</si>
  <si>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</si>
  <si>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</si>
  <si>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</si>
  <si>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</si>
  <si>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</si>
  <si>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</si>
  <si>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</si>
  <si>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</si>
  <si>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</si>
  <si>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</si>
  <si>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</si>
  <si>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</si>
  <si>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</si>
  <si>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</si>
  <si>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</si>
  <si>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</si>
  <si>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</si>
  <si>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</si>
  <si>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</si>
  <si>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</si>
  <si>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</si>
  <si>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</si>
  <si>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</si>
  <si>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</si>
  <si>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</si>
  <si>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</si>
  <si>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</si>
  <si>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</si>
  <si>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</si>
  <si>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</si>
  <si>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</si>
  <si>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</si>
  <si>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</si>
  <si>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</si>
  <si>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</si>
  <si>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</si>
  <si>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</si>
  <si>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</si>
  <si>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</si>
  <si>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</si>
  <si>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</si>
  <si>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</si>
  <si>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</si>
  <si>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</si>
  <si>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</si>
  <si>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</si>
  <si>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</si>
  <si>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</si>
  <si>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</si>
  <si>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</si>
  <si>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</si>
  <si>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</si>
  <si>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</si>
  <si>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</si>
  <si>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</si>
  <si>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</si>
  <si>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</si>
  <si>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</si>
  <si>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</si>
  <si>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</si>
  <si>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</si>
  <si>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</si>
  <si>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</si>
  <si>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</si>
  <si>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</si>
  <si>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</si>
  <si>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</si>
  <si>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</si>
  <si>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</si>
  <si>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</si>
  <si>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</si>
  <si>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</si>
  <si>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</si>
  <si>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</si>
  <si>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</si>
  <si>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</si>
  <si>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</si>
  <si>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</si>
  <si>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</si>
  <si>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</si>
  <si>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</si>
  <si>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</si>
  <si>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</si>
  <si>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</si>
  <si>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</si>
  <si>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</si>
  <si>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</si>
  <si>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</si>
  <si>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</si>
  <si>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</si>
  <si>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</si>
  <si>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</si>
  <si>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</si>
  <si>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</si>
  <si>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</si>
  <si>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</si>
  <si>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</si>
  <si>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</si>
  <si>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</si>
  <si>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</si>
  <si>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</si>
  <si>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</si>
  <si>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</si>
  <si>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</si>
  <si>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</si>
  <si>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</si>
  <si>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</si>
  <si>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</si>
  <si>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</si>
  <si>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</si>
  <si>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</si>
  <si>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</si>
  <si>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</si>
  <si>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</si>
  <si>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</si>
  <si>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</si>
  <si>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</si>
  <si>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</si>
  <si>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</si>
  <si>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</si>
  <si>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</si>
  <si>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</si>
  <si>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</si>
  <si>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</si>
  <si>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</si>
  <si>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</si>
  <si>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</si>
  <si>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</si>
  <si>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</si>
  <si>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</si>
  <si>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</si>
  <si>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</si>
  <si>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</si>
  <si>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</si>
  <si>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</si>
  <si>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</si>
  <si>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</si>
  <si>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</si>
  <si>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</si>
  <si>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</si>
  <si>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</si>
  <si>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</si>
  <si>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</si>
  <si>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</si>
  <si>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</si>
  <si>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</si>
  <si>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</si>
  <si>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</si>
  <si>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</si>
  <si>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</si>
  <si>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</si>
  <si>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</si>
  <si>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</si>
  <si>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</si>
  <si>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</si>
  <si>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</si>
  <si>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</si>
  <si>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</si>
  <si>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</si>
  <si>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</si>
  <si>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</si>
  <si>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</si>
  <si>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</si>
  <si>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</si>
  <si>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</si>
  <si>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</si>
  <si>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</si>
  <si>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</si>
  <si>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</si>
  <si>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</si>
  <si>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</si>
  <si>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</si>
  <si>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</si>
  <si>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</si>
  <si>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</si>
  <si>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</si>
  <si>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</si>
  <si>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</si>
  <si>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</si>
  <si>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</si>
  <si>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</si>
  <si>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</si>
  <si>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</si>
  <si>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</si>
  <si>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</si>
  <si>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</si>
  <si>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</si>
  <si>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</si>
  <si>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</si>
  <si>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</si>
  <si>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</si>
  <si>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</si>
  <si>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</si>
  <si>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</si>
  <si>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</si>
  <si>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</si>
  <si>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</si>
  <si>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</si>
  <si>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</si>
  <si>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</si>
  <si>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</si>
  <si>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</si>
  <si>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</si>
  <si>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</si>
  <si>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</si>
  <si>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</si>
  <si>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</si>
  <si>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</si>
  <si>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</si>
  <si>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</si>
  <si>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</si>
  <si>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</si>
  <si>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</si>
  <si>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</si>
  <si>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</si>
  <si>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</si>
  <si>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</si>
  <si>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</si>
  <si>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</si>
  <si>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</si>
  <si>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</si>
  <si>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</si>
  <si>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</si>
  <si>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</si>
  <si>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</si>
  <si>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</si>
  <si>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</si>
  <si>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</si>
  <si>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</si>
  <si>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</si>
  <si>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</si>
  <si>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</si>
  <si>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</si>
  <si>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</si>
  <si>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</si>
  <si>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</si>
  <si>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</si>
  <si>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</si>
  <si>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</si>
  <si>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</si>
  <si>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</si>
  <si>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</si>
  <si>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</si>
  <si>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</si>
  <si>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</si>
  <si>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</si>
  <si>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</si>
  <si>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</si>
  <si>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</si>
  <si>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</si>
  <si>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</si>
  <si>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</si>
  <si>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</si>
  <si>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</si>
  <si>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</si>
  <si>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</si>
  <si>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</si>
  <si>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</si>
  <si>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</si>
  <si>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</si>
  <si>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</si>
  <si>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</si>
  <si>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</si>
  <si>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</si>
  <si>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</si>
  <si>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</si>
  <si>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</si>
  <si>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</si>
  <si>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</si>
  <si>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</si>
  <si>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</si>
  <si>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</si>
  <si>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</si>
  <si>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</si>
  <si>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</si>
  <si>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</si>
  <si>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</si>
  <si>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</si>
  <si>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</si>
  <si>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</si>
  <si>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</si>
  <si>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</si>
  <si>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</si>
  <si>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</si>
  <si>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</si>
  <si>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</si>
  <si>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</si>
  <si>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</si>
  <si>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</si>
  <si>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</si>
  <si>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</si>
  <si>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</si>
  <si>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</si>
  <si>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</si>
  <si>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</si>
  <si>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</si>
  <si>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</si>
  <si>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</si>
  <si>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</si>
  <si>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</si>
  <si>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</si>
  <si>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</si>
  <si>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</si>
  <si>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</si>
  <si>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</si>
  <si>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</si>
  <si>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</si>
  <si>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</si>
  <si>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</si>
  <si>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</si>
  <si>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</si>
  <si>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</si>
  <si>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</si>
  <si>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</si>
  <si>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</si>
  <si>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</si>
  <si>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</si>
  <si>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</si>
  <si>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</si>
  <si>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</si>
  <si>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</si>
  <si>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</si>
  <si>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</si>
  <si>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</si>
  <si>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</si>
  <si>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</si>
  <si>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</si>
  <si>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</si>
  <si>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</si>
  <si>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</si>
  <si>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</si>
  <si>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</si>
  <si>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</si>
  <si>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</si>
  <si>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</si>
  <si>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</si>
  <si>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</si>
  <si>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</si>
  <si>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</si>
  <si>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</si>
  <si>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</si>
  <si>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</si>
  <si>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</si>
  <si>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</si>
  <si>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</si>
  <si>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</si>
  <si>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</si>
  <si>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</si>
  <si>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</si>
  <si>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</si>
  <si>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</si>
  <si>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</si>
  <si>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</si>
  <si>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</si>
  <si>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</si>
  <si>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</si>
  <si>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</si>
  <si>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</si>
  <si>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</si>
  <si>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</si>
  <si>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</si>
  <si>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</si>
  <si>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</si>
  <si>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</si>
  <si>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</si>
  <si>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</si>
  <si>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</si>
  <si>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</si>
  <si>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</si>
  <si>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</si>
  <si>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</si>
  <si>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</si>
  <si>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</si>
  <si>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</si>
  <si>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</si>
  <si>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</si>
  <si>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</si>
  <si>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</si>
  <si>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</si>
  <si>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</si>
  <si>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</si>
  <si>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</si>
  <si>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</si>
  <si>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</si>
  <si>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</si>
  <si>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</si>
  <si>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</si>
  <si>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</si>
  <si>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</si>
  <si>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</si>
  <si>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</si>
  <si>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</si>
  <si>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</si>
  <si>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</si>
  <si>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</si>
  <si>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</si>
  <si>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</si>
  <si>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</si>
  <si>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</si>
  <si>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</si>
  <si>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</si>
  <si>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</si>
  <si>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</si>
  <si>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</si>
  <si>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</si>
  <si>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</si>
  <si>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</si>
  <si>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</si>
  <si>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</si>
  <si>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</si>
  <si>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</si>
  <si>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</si>
  <si>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</si>
  <si>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</si>
  <si>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</si>
  <si>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</si>
  <si>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</si>
  <si>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</si>
  <si>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</si>
  <si>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</si>
  <si>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</si>
  <si>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</si>
  <si>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</si>
  <si>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</si>
  <si>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</si>
  <si>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</si>
  <si>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</si>
  <si>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</si>
  <si>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</si>
  <si>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</si>
  <si>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</si>
  <si>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</si>
  <si>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</si>
  <si>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</si>
  <si>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</si>
  <si>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</si>
  <si>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</si>
  <si>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</si>
  <si>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</si>
  <si>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</si>
  <si>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</si>
  <si>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</si>
  <si>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</si>
  <si>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</si>
  <si>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</si>
  <si>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</si>
  <si>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</si>
  <si>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</si>
  <si>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</si>
  <si>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</si>
  <si>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</si>
  <si>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</si>
  <si>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</si>
  <si>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</si>
  <si>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</si>
  <si>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</si>
  <si>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</si>
  <si>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</si>
  <si>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</si>
  <si>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</si>
  <si>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</si>
  <si>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</si>
  <si>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</si>
  <si>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</si>
  <si>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</si>
  <si>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</si>
  <si>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</si>
  <si>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</si>
  <si>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</si>
  <si>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</si>
  <si>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</si>
  <si>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</si>
  <si>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</si>
  <si>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</si>
  <si>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</si>
  <si>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</si>
  <si>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</si>
  <si>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</si>
  <si>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</si>
  <si>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</si>
  <si>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</si>
  <si>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</si>
  <si>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</si>
  <si>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</si>
  <si>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</si>
  <si>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</si>
  <si>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</si>
  <si>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</si>
  <si>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</si>
  <si>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</si>
  <si>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</si>
  <si>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</si>
  <si>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</si>
  <si>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</si>
  <si>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</si>
  <si>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</si>
  <si>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</si>
  <si>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</si>
  <si>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</si>
  <si>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</si>
  <si>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</si>
  <si>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</si>
  <si>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</si>
  <si>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</si>
  <si>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</si>
  <si>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</si>
  <si>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</si>
  <si>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</si>
  <si>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</si>
  <si>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</si>
  <si>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</si>
  <si>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</si>
  <si>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</si>
  <si>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</si>
  <si>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</si>
  <si>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</si>
  <si>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</si>
  <si>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</si>
  <si>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</si>
  <si>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</si>
  <si>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</si>
  <si>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</si>
  <si>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</si>
  <si>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</si>
  <si>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</si>
  <si>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</si>
  <si>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</si>
  <si>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</si>
  <si>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</si>
  <si>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</si>
  <si>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</si>
  <si>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</si>
  <si>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</si>
  <si>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</si>
  <si>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</si>
  <si>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</si>
  <si>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</si>
  <si>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</si>
  <si>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</si>
  <si>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</si>
  <si>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</si>
  <si>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</si>
  <si>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</si>
  <si>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</si>
  <si>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</si>
  <si>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</si>
  <si>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</si>
  <si>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</si>
  <si>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</si>
  <si>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</si>
  <si>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</si>
  <si>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</si>
  <si>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</si>
  <si>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</si>
  <si>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</si>
  <si>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</si>
  <si>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</si>
  <si>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</si>
  <si>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</si>
  <si>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</si>
  <si>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</si>
  <si>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</si>
  <si>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</si>
  <si>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</si>
  <si>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</si>
  <si>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</si>
  <si>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</si>
  <si>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</si>
  <si>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</si>
  <si>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</si>
  <si>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</si>
  <si>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</si>
  <si>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</si>
  <si>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</si>
  <si>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</si>
  <si>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</si>
  <si>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</si>
  <si>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</si>
  <si>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</si>
  <si>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</si>
  <si>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</si>
  <si>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</si>
  <si>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</si>
  <si>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</si>
  <si>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</si>
  <si>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</si>
  <si>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</si>
  <si>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</si>
  <si>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</si>
  <si>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</si>
  <si>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</si>
  <si>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</si>
  <si>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</si>
  <si>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</si>
  <si>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</si>
  <si>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</si>
  <si>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</si>
  <si>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</si>
  <si>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</si>
  <si>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</si>
  <si>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</si>
  <si>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</si>
  <si>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</si>
  <si>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</si>
  <si>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</si>
  <si>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</si>
  <si>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</si>
  <si>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</si>
  <si>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</si>
  <si>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</si>
  <si>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</si>
  <si>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</si>
  <si>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</si>
  <si>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</si>
  <si>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</si>
  <si>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</si>
  <si>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</si>
  <si>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</si>
  <si>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</si>
  <si>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</si>
  <si>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</si>
  <si>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</si>
  <si>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</si>
  <si>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</si>
  <si>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</si>
  <si>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</si>
  <si>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</si>
  <si>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</si>
  <si>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</si>
  <si>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</si>
  <si>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</si>
  <si>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</si>
  <si>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</si>
  <si>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</si>
  <si>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</si>
  <si>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</si>
  <si>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</si>
  <si>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</si>
  <si>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</si>
  <si>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</si>
  <si>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</si>
  <si>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</si>
  <si>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</si>
  <si>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</si>
  <si>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</si>
  <si>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</si>
  <si>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</si>
  <si>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</si>
  <si>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</si>
  <si>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</si>
  <si>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</si>
  <si>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</si>
  <si>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</si>
  <si>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</si>
  <si>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</si>
  <si>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</si>
  <si>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</si>
  <si>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</si>
  <si>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</si>
  <si>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</si>
  <si>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</si>
  <si>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</si>
  <si>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</si>
  <si>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</si>
  <si>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</si>
  <si>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</si>
  <si>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</si>
  <si>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</si>
  <si>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</si>
  <si>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</si>
  <si>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</si>
  <si>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</si>
  <si>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</si>
  <si>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</si>
  <si>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</si>
  <si>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</si>
  <si>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</si>
  <si>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</si>
  <si>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</si>
  <si>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</si>
  <si>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</si>
  <si>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</si>
  <si>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</si>
  <si>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</si>
  <si>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</si>
  <si>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</si>
  <si>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</si>
  <si>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</si>
  <si>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</si>
  <si>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</si>
  <si>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</si>
  <si>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</si>
  <si>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</si>
  <si>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</si>
  <si>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</si>
  <si>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</si>
  <si>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</si>
  <si>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</si>
  <si>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</si>
  <si>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</si>
  <si>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</si>
  <si>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</si>
  <si>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</si>
  <si>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</si>
  <si>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</si>
  <si>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</si>
  <si>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</si>
  <si>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</si>
  <si>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</si>
  <si>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</si>
  <si>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</si>
  <si>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</si>
  <si>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</si>
  <si>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</si>
  <si>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</si>
  <si>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</si>
  <si>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</si>
  <si>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</si>
  <si>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</si>
  <si>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</si>
  <si>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</si>
  <si>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</si>
  <si>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</si>
  <si>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</si>
  <si>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</si>
  <si>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</si>
  <si>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</si>
  <si>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</si>
  <si>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</si>
  <si>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</si>
  <si>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</si>
  <si>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</si>
  <si>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</si>
  <si>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</si>
  <si>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</si>
  <si>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</si>
  <si>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</si>
  <si>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</si>
  <si>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</si>
  <si>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</si>
  <si>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</si>
  <si>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</si>
  <si>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</si>
  <si>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</si>
  <si>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</si>
  <si>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</si>
  <si>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</si>
  <si>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</si>
  <si>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</si>
  <si>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</si>
  <si>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</si>
  <si>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</si>
  <si>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</si>
  <si>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</si>
  <si>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</si>
  <si>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</si>
  <si>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</si>
  <si>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</si>
  <si>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</si>
  <si>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</si>
  <si>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</si>
  <si>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</si>
  <si>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</si>
  <si>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</si>
  <si>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</si>
  <si>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</si>
  <si>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</si>
  <si>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</si>
  <si>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</si>
  <si>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</si>
  <si>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</si>
  <si>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</si>
  <si>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</si>
  <si>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</si>
  <si>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</si>
  <si>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</si>
  <si>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</si>
  <si>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</si>
  <si>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</si>
  <si>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</si>
  <si>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</si>
  <si>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</si>
  <si>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</si>
  <si>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</si>
  <si>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</si>
  <si>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</si>
  <si>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</si>
  <si>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</si>
  <si>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</si>
  <si>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</si>
  <si>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</si>
  <si>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</si>
  <si>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</si>
  <si>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</si>
  <si>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</si>
  <si>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</si>
  <si>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</si>
  <si>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</si>
  <si>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</si>
  <si>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</si>
  <si>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</si>
  <si>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</si>
  <si>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</si>
  <si>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</si>
  <si>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</si>
  <si>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</si>
  <si>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</si>
  <si>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</si>
  <si>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</si>
  <si>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</si>
  <si>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</si>
  <si>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</si>
  <si>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</si>
  <si>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</si>
  <si>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</si>
  <si>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</si>
  <si>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</si>
  <si>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</si>
  <si>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</si>
  <si>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</si>
  <si>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</si>
  <si>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</si>
  <si>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</si>
  <si>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</si>
  <si>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</si>
  <si>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</si>
  <si>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</si>
  <si>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</si>
  <si>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</si>
  <si>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</si>
  <si>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</si>
  <si>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</si>
  <si>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</si>
  <si>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</si>
  <si>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</si>
  <si>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</si>
  <si>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</si>
  <si>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</si>
  <si>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</si>
  <si>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</si>
  <si>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</si>
  <si>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</si>
  <si>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</si>
  <si>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</si>
  <si>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</si>
  <si>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</si>
  <si>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</si>
  <si>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</si>
  <si>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</si>
  <si>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</si>
  <si>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</si>
  <si>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</si>
  <si>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</si>
  <si>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</si>
  <si>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</si>
  <si>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</si>
  <si>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</si>
  <si>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</si>
  <si>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</si>
  <si>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</si>
  <si>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</si>
  <si>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</si>
  <si>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</si>
  <si>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</si>
  <si>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</si>
  <si>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</si>
  <si>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</si>
  <si>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</si>
  <si>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</si>
  <si>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</si>
  <si>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</si>
  <si>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</si>
  <si>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</si>
  <si>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</si>
  <si>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</si>
  <si>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</si>
  <si>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</si>
  <si>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</si>
  <si>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</si>
  <si>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</si>
  <si>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</si>
  <si>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</si>
  <si>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</si>
  <si>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</si>
  <si>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</si>
  <si>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</si>
  <si>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</si>
  <si>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</si>
  <si>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</si>
  <si>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</si>
  <si>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</si>
  <si>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</si>
  <si>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</si>
  <si>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</si>
  <si>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</si>
  <si>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</si>
  <si>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</si>
  <si>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</si>
  <si>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</si>
  <si>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</si>
  <si>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</si>
  <si>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</si>
  <si>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</si>
  <si>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</si>
  <si>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</si>
  <si>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</si>
  <si>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</si>
  <si>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</si>
  <si>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</si>
  <si>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</si>
  <si>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</si>
  <si>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</si>
  <si>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</si>
  <si>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</si>
  <si>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</si>
  <si>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</si>
  <si>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</si>
  <si>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</si>
  <si>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</si>
  <si>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</si>
  <si>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</si>
  <si>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</si>
  <si>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</si>
  <si>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</si>
  <si>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</si>
  <si>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</si>
  <si>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</si>
  <si>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</si>
  <si>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</si>
  <si>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</si>
  <si>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</si>
  <si>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</si>
  <si>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</si>
  <si>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</si>
  <si>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</si>
  <si>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</si>
  <si>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</si>
  <si>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</si>
  <si>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</si>
  <si>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</si>
  <si>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</si>
  <si>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</si>
  <si>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</si>
  <si>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</si>
  <si>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</si>
  <si>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</si>
  <si>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</si>
  <si>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</si>
  <si>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</si>
  <si>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</si>
  <si>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</si>
  <si>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</si>
  <si>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</si>
  <si>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</si>
  <si>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</si>
  <si>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</si>
  <si>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</si>
  <si>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</si>
  <si>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</si>
  <si>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</si>
  <si>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</si>
  <si>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</si>
  <si>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</si>
  <si>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</si>
  <si>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</si>
  <si>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</si>
  <si>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</si>
  <si>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</si>
  <si>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</si>
  <si>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</si>
  <si>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</si>
  <si>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</si>
  <si>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</si>
  <si>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</si>
  <si>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</si>
  <si>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</si>
  <si>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</si>
  <si>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</si>
  <si>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</si>
  <si>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</si>
  <si>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</si>
  <si>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</si>
  <si>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</si>
  <si>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</si>
  <si>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</si>
  <si>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</si>
  <si>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</si>
  <si>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</si>
  <si>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</si>
  <si>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</si>
  <si>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</si>
  <si>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</si>
  <si>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</si>
  <si>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</si>
  <si>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</si>
  <si>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</si>
  <si>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</si>
  <si>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</si>
  <si>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</si>
  <si>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</si>
  <si>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</si>
  <si>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</si>
  <si>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</si>
  <si>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</si>
  <si>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</si>
  <si>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</si>
  <si>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</si>
  <si>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</si>
  <si>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</si>
  <si>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</si>
  <si>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</si>
  <si>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</si>
  <si>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</si>
  <si>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</si>
  <si>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</si>
  <si>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</si>
  <si>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</si>
  <si>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</si>
  <si>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</si>
  <si>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</si>
  <si>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</si>
  <si>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</si>
  <si>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</si>
  <si>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</si>
  <si>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</si>
  <si>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</si>
  <si>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</si>
  <si>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</si>
  <si>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</si>
  <si>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</si>
  <si>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</si>
  <si>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</si>
  <si>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</si>
  <si>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</si>
  <si>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</si>
  <si>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</si>
  <si>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</si>
  <si>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</si>
  <si>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</si>
  <si>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</si>
  <si>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</si>
  <si>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</si>
  <si>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</si>
  <si>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</si>
  <si>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</si>
  <si>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</si>
  <si>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</si>
  <si>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</si>
  <si>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</si>
  <si>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</si>
  <si>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</si>
  <si>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</si>
  <si>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</si>
  <si>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</si>
  <si>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</si>
  <si>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</si>
  <si>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</si>
  <si>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</si>
  <si>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</si>
  <si>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</si>
  <si>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</si>
  <si>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</si>
  <si>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</si>
  <si>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</si>
  <si>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</si>
  <si>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</si>
  <si>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</si>
  <si>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</si>
  <si>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</si>
  <si>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</si>
  <si>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</si>
  <si>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</si>
  <si>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</si>
  <si>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</si>
  <si>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</si>
  <si>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</si>
  <si>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</si>
  <si>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</si>
  <si>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</si>
  <si>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</si>
  <si>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</si>
  <si>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</si>
  <si>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</si>
  <si>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</si>
  <si>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</si>
  <si>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</si>
  <si>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</si>
  <si>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</si>
  <si>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</si>
  <si>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</si>
  <si>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</si>
  <si>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</si>
  <si>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</si>
  <si>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</si>
  <si>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</si>
  <si>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</si>
  <si>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</si>
  <si>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</si>
  <si>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</si>
  <si>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</si>
  <si>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</si>
  <si>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</si>
  <si>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</si>
  <si>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</si>
  <si>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</si>
  <si>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</si>
  <si>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</si>
  <si>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</si>
  <si>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</si>
  <si>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</si>
  <si>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</si>
  <si>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</si>
  <si>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</si>
  <si>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</si>
  <si>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</si>
  <si>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</si>
  <si>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</si>
  <si>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</si>
  <si>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</si>
  <si>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</si>
  <si>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</si>
  <si>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</si>
  <si>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</si>
  <si>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</si>
  <si>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</si>
  <si>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</si>
  <si>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</si>
  <si>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</si>
  <si>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</si>
  <si>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</si>
  <si>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</si>
  <si>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</si>
  <si>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</si>
  <si>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</si>
  <si>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</si>
  <si>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</si>
  <si>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</si>
  <si>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</si>
  <si>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</si>
  <si>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</si>
  <si>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</si>
  <si>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</si>
  <si>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</si>
  <si>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</si>
  <si>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</si>
  <si>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</si>
  <si>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</si>
  <si>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</si>
  <si>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</si>
  <si>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</si>
  <si>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</si>
  <si>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</si>
  <si>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</si>
  <si>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</si>
  <si>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</si>
  <si>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</si>
  <si>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</si>
  <si>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</si>
  <si>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</si>
  <si>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</si>
  <si>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</si>
  <si>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</si>
  <si>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</si>
  <si>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</si>
  <si>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</si>
  <si>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</si>
  <si>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</si>
  <si>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</si>
  <si>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</si>
  <si>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</si>
  <si>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</si>
  <si>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</si>
  <si>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</si>
  <si>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</si>
  <si>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</si>
  <si>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</si>
  <si>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</si>
  <si>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</si>
  <si>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</si>
  <si>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</si>
  <si>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</si>
  <si>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</si>
  <si>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</si>
  <si>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</si>
  <si>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</si>
  <si>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</si>
  <si>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</si>
  <si>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</si>
  <si>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</si>
  <si>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</si>
  <si>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</si>
  <si>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</si>
  <si>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</si>
  <si>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</si>
  <si>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</si>
  <si>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</si>
  <si>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</si>
  <si>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</si>
  <si>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</si>
  <si>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</si>
  <si>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</si>
  <si>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</si>
  <si>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</si>
  <si>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</si>
  <si>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</si>
  <si>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</si>
  <si>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</si>
  <si>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</si>
  <si>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</si>
  <si>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</si>
  <si>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</si>
  <si>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</si>
  <si>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</si>
  <si>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</si>
  <si>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</si>
  <si>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</si>
  <si>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</si>
  <si>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</si>
  <si>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</si>
  <si>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</si>
  <si>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</si>
  <si>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</si>
  <si>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</si>
  <si>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</si>
  <si>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</si>
  <si>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</si>
  <si>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</si>
  <si>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</si>
  <si>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</si>
  <si>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</si>
  <si>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</si>
  <si>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</si>
  <si>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</si>
  <si>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</si>
  <si>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</si>
  <si>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</si>
  <si>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</si>
  <si>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</si>
  <si>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</si>
  <si>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</si>
  <si>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</si>
  <si>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</si>
  <si>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</si>
  <si>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</si>
  <si>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</si>
  <si>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</si>
  <si>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</si>
  <si>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</si>
  <si>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</si>
  <si>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</si>
  <si>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</si>
  <si>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</si>
  <si>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</si>
  <si>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</si>
  <si>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</si>
  <si>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</si>
  <si>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</si>
  <si>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</si>
  <si>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</si>
  <si>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</si>
  <si>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</si>
  <si>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</si>
  <si>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</si>
  <si>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</si>
  <si>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</si>
  <si>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</si>
  <si>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</si>
  <si>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</si>
  <si>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</si>
  <si>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</si>
  <si>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</si>
  <si>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</si>
  <si>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</si>
  <si>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</si>
  <si>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</si>
  <si>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</si>
  <si>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</si>
  <si>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</si>
  <si>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</si>
  <si>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</si>
  <si>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</si>
  <si>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</si>
  <si>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</si>
  <si>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</si>
  <si>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</si>
  <si>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</si>
  <si>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</si>
  <si>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</si>
  <si>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</si>
  <si>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</si>
  <si>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</si>
  <si>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</si>
  <si>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</si>
  <si>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</si>
  <si>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</si>
  <si>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</si>
  <si>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</si>
  <si>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</si>
  <si>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</si>
  <si>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</si>
  <si>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</si>
  <si>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</si>
  <si>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</si>
  <si>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</si>
  <si>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</si>
  <si>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</si>
  <si>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</si>
  <si>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</si>
  <si>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</si>
  <si>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</si>
  <si>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</si>
  <si>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</si>
  <si>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</si>
  <si>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</si>
  <si>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</si>
  <si>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</si>
  <si>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</si>
  <si>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</si>
  <si>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</si>
  <si>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</si>
  <si>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</si>
  <si>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</si>
  <si>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</si>
  <si>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</si>
  <si>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</si>
  <si>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</si>
  <si>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</si>
  <si>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</si>
  <si>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</si>
  <si>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</si>
  <si>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</si>
  <si>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</si>
  <si>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</si>
  <si>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</si>
  <si>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</si>
  <si>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</si>
  <si>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</si>
  <si>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</si>
  <si>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</si>
  <si>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</si>
  <si>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</si>
  <si>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</si>
  <si>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</si>
  <si>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</si>
  <si>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</si>
  <si>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</si>
  <si>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</si>
  <si>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</si>
  <si>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</si>
  <si>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</si>
  <si>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</si>
  <si>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</si>
  <si>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</si>
  <si>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</si>
  <si>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</si>
  <si>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</si>
  <si>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</si>
  <si>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</si>
  <si>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</si>
  <si>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</si>
  <si>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</si>
  <si>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</si>
  <si>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</si>
  <si>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</si>
  <si>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</si>
  <si>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</si>
  <si>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</si>
  <si>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</si>
  <si>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</si>
  <si>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</si>
  <si>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</si>
  <si>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</si>
  <si>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</si>
  <si>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</si>
  <si>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</si>
  <si>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</si>
  <si>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</si>
  <si>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</si>
  <si>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</si>
  <si>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</si>
  <si>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</si>
  <si>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</si>
  <si>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</si>
  <si>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</si>
  <si>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</si>
  <si>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</si>
  <si>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</si>
  <si>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</si>
  <si>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</si>
  <si>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</si>
  <si>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</si>
  <si>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</si>
  <si>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</si>
  <si>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</si>
  <si>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</si>
  <si>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</si>
  <si>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</si>
  <si>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</si>
  <si>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</si>
  <si>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</si>
  <si>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</si>
  <si>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</si>
  <si>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</si>
  <si>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</si>
  <si>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</si>
  <si>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</si>
  <si>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</si>
  <si>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</si>
  <si>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</si>
  <si>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</si>
  <si>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</si>
  <si>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</si>
  <si>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</si>
  <si>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</si>
  <si>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</si>
  <si>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</si>
  <si>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</si>
  <si>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</si>
  <si>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</si>
  <si>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</si>
  <si>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</si>
  <si>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</si>
  <si>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</si>
  <si>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</si>
  <si>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</si>
  <si>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</si>
  <si>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</si>
  <si>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</si>
  <si>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</si>
  <si>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</si>
  <si>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</si>
  <si>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</si>
  <si>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</si>
  <si>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</si>
  <si>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</si>
  <si>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</si>
  <si>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</si>
  <si>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</si>
  <si>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</si>
  <si>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</si>
  <si>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</si>
  <si>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</si>
  <si>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</si>
  <si>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</si>
  <si>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</si>
  <si>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</si>
  <si>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</si>
  <si>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</si>
  <si>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</si>
  <si>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</si>
  <si>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</si>
  <si>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</si>
  <si>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</si>
  <si>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</si>
  <si>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</si>
  <si>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</si>
  <si>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</si>
  <si>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</si>
  <si>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</si>
  <si>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</si>
  <si>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</si>
  <si>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</si>
  <si>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</si>
  <si>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</si>
  <si>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</si>
  <si>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</si>
  <si>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</si>
  <si>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</si>
  <si>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</si>
  <si>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</si>
  <si>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</si>
  <si>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</si>
  <si>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</si>
  <si>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</si>
  <si>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</si>
  <si>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</si>
  <si>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</si>
  <si>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</si>
  <si>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</si>
  <si>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</si>
  <si>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</si>
  <si>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</si>
  <si>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</si>
  <si>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</si>
  <si>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</si>
  <si>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</si>
  <si>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</si>
  <si>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</si>
  <si>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</si>
  <si>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</si>
  <si>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</si>
  <si>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</si>
  <si>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</si>
  <si>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</si>
  <si>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</si>
  <si>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</si>
  <si>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</si>
  <si>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</si>
  <si>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</si>
  <si>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</si>
  <si>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</si>
  <si>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</si>
  <si>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</si>
  <si>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</si>
  <si>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</si>
  <si>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</si>
  <si>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</si>
  <si>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</si>
  <si>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</si>
  <si>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</si>
  <si>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</si>
  <si>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</si>
  <si>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</si>
  <si>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</si>
  <si>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</si>
  <si>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</si>
  <si>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</si>
  <si>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</si>
  <si>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</si>
  <si>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</si>
  <si>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</si>
  <si>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</si>
  <si>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</si>
  <si>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</si>
  <si>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</si>
  <si>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</si>
  <si>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</si>
  <si>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</si>
  <si>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</si>
  <si>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</si>
  <si>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</si>
  <si>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</si>
  <si>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</si>
  <si>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</si>
  <si>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</si>
  <si>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</si>
  <si>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</si>
  <si>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</si>
  <si>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</si>
  <si>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</si>
  <si>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</si>
  <si>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</si>
  <si>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</si>
  <si>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</si>
  <si>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</si>
  <si>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</si>
  <si>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</si>
  <si>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</si>
  <si>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</si>
  <si>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</si>
  <si>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</si>
  <si>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</si>
  <si>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</si>
  <si>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</si>
  <si>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</si>
  <si>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</si>
  <si>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</si>
  <si>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</si>
  <si>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</si>
  <si>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</si>
  <si>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</si>
  <si>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</si>
  <si>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</si>
  <si>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</si>
  <si>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</si>
  <si>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</si>
  <si>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</si>
  <si>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</si>
  <si>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</si>
  <si>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</si>
  <si>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</si>
  <si>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</si>
  <si>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</si>
  <si>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</si>
  <si>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</si>
  <si>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</si>
  <si>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</si>
  <si>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</si>
  <si>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</si>
  <si>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</si>
  <si>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</si>
  <si>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</si>
  <si>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</si>
  <si>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</si>
  <si>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</si>
  <si>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</si>
  <si>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</si>
  <si>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</si>
  <si>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</si>
  <si>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</si>
  <si>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</si>
  <si>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</si>
  <si>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</si>
  <si>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</si>
  <si>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</si>
  <si>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</si>
  <si>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</si>
  <si>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</si>
  <si>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</si>
  <si>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</si>
  <si>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</si>
  <si>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</si>
  <si>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</si>
  <si>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</si>
  <si>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</si>
  <si>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</si>
  <si>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</si>
  <si>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</si>
  <si>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</si>
  <si>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</si>
  <si>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</si>
  <si>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</si>
  <si>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</si>
  <si>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</si>
  <si>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</si>
  <si>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</si>
  <si>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</si>
  <si>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</si>
  <si>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</si>
  <si>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</si>
  <si>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</si>
  <si>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</si>
  <si>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</si>
  <si>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</si>
  <si>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</si>
  <si>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</si>
  <si>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</si>
  <si>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</si>
  <si>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</si>
  <si>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</si>
  <si>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</si>
  <si>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</si>
  <si>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</si>
  <si>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</si>
  <si>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</si>
  <si>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</si>
  <si>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</si>
  <si>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</si>
  <si>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</si>
  <si>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</si>
  <si>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</si>
  <si>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</si>
  <si>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</si>
  <si>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</si>
  <si>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</si>
  <si>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</si>
  <si>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</si>
  <si>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</si>
  <si>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</si>
  <si>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</si>
  <si>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</si>
  <si>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</si>
  <si>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</si>
  <si>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</si>
  <si>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</si>
  <si>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</si>
  <si>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</si>
  <si>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</si>
  <si>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</si>
  <si>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</si>
  <si>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</si>
  <si>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</si>
  <si>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</si>
  <si>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</si>
  <si>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</si>
  <si>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</si>
  <si>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</si>
  <si>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</si>
  <si>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</si>
  <si>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</si>
  <si>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</si>
  <si>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</si>
  <si>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</si>
  <si>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</si>
  <si>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</si>
  <si>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</si>
  <si>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</si>
  <si>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</si>
  <si>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</si>
  <si>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</si>
  <si>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</si>
  <si>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</si>
  <si>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</si>
  <si>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</si>
  <si>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</si>
  <si>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</si>
  <si>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</si>
  <si>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</si>
  <si>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</si>
  <si>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</si>
  <si>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</si>
  <si>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</si>
  <si>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</si>
  <si>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</si>
  <si>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</si>
  <si>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</si>
  <si>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</si>
  <si>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</si>
  <si>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</si>
  <si>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</si>
  <si>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</si>
  <si>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</si>
  <si>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</si>
  <si>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</si>
  <si>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</si>
  <si>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</si>
  <si>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</si>
  <si>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</si>
  <si>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</si>
  <si>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</si>
  <si>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</si>
  <si>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</si>
  <si>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</si>
  <si>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</si>
  <si>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</si>
  <si>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</si>
  <si>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</si>
  <si>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</si>
  <si>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</si>
  <si>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</si>
  <si>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</si>
  <si>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</si>
  <si>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</si>
  <si>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</si>
  <si>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</si>
  <si>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</si>
  <si>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</si>
  <si>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</si>
  <si>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</si>
  <si>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</si>
  <si>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</si>
  <si>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</si>
  <si>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</si>
  <si>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</si>
  <si>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</si>
  <si>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</si>
  <si>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</si>
  <si>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</si>
  <si>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</si>
  <si>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</si>
  <si>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</si>
  <si>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</si>
  <si>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</si>
  <si>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</si>
  <si>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</si>
  <si>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</si>
  <si>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</si>
  <si>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</si>
  <si>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</si>
  <si>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</si>
  <si>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</si>
  <si>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</si>
  <si>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</si>
  <si>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</si>
  <si>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</si>
  <si>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</si>
  <si>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</si>
  <si>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</si>
  <si>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</si>
  <si>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</si>
  <si>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</si>
  <si>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</si>
  <si>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</si>
  <si>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</si>
  <si>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</si>
  <si>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</si>
  <si>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</si>
  <si>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</si>
  <si>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</si>
  <si>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</si>
  <si>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</si>
  <si>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</si>
  <si>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</si>
  <si>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</si>
  <si>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</si>
  <si>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</si>
  <si>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</si>
  <si>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</si>
  <si>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</si>
  <si>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</si>
  <si>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</si>
  <si>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</si>
  <si>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</si>
  <si>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</si>
  <si>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</si>
  <si>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</si>
  <si>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</si>
  <si>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</si>
  <si>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</si>
  <si>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</si>
  <si>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</si>
  <si>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</si>
  <si>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</si>
  <si>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</si>
  <si>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</si>
  <si>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</si>
  <si>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</si>
  <si>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</si>
  <si>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</si>
  <si>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</si>
  <si>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</si>
  <si>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</si>
  <si>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</si>
  <si>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</si>
  <si>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</si>
  <si>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</si>
  <si>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</si>
  <si>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</si>
  <si>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</si>
  <si>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</si>
  <si>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</si>
  <si>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</si>
  <si>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</si>
  <si>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</si>
  <si>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</si>
  <si>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</si>
  <si>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</si>
  <si>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</si>
  <si>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</si>
  <si>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</si>
  <si>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</si>
  <si>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</si>
  <si>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</si>
  <si>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</si>
  <si>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</si>
  <si>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</si>
  <si>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</si>
  <si>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</si>
  <si>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</si>
  <si>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</si>
  <si>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</si>
  <si>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</si>
  <si>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</si>
  <si>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</si>
  <si>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</si>
  <si>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</si>
  <si>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</si>
  <si>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</si>
  <si>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</si>
  <si>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</si>
  <si>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</si>
  <si>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</si>
  <si>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</si>
  <si>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2016 y al 31 de diciembre de 2017 (b)</t>
  </si>
  <si>
    <t>Del 1 de enero al 31 de diciembre de 2017 (b)</t>
  </si>
  <si>
    <t>SISTEMA PARA EL DESARROLLO INTEGRAL DE LA FAMILIA EN EL MUNICIPIO DE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</si>
</sst>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E12"/>
  <sheetViews>
    <sheetView showGridLines="0" tabSelected="1" workbookViewId="0">
      <selection activeCell="A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52" t="s">
        <v>829</v>
      </c>
      <c r="B1" s="153"/>
      <c r="C1" s="153"/>
      <c r="D1" s="153"/>
      <c r="E1" s="15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5" t="s">
        <v>3304</v>
      </c>
      <c r="D3" s="15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abSelected="1" workbookViewId="0">
      <selection activeCell="A3" sqref="C3:D3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8"/>
    </row>
    <row r="3" spans="1:11" x14ac:dyDescent="0.25">
      <c r="A3" s="159" t="s">
        <v>166</v>
      </c>
      <c r="B3" s="160"/>
      <c r="C3" s="160"/>
      <c r="D3" s="161"/>
    </row>
    <row r="4" spans="1:11" x14ac:dyDescent="0.25">
      <c r="A4" s="162" t="str">
        <f>TRIMESTRE</f>
        <v>Del 1 de enero al 31 de diciembre de 2017 (b)</v>
      </c>
      <c r="B4" s="163"/>
      <c r="C4" s="163"/>
      <c r="D4" s="164"/>
    </row>
    <row r="5" spans="1:11" x14ac:dyDescent="0.25">
      <c r="A5" s="165" t="s">
        <v>118</v>
      </c>
      <c r="B5" s="166"/>
      <c r="C5" s="166"/>
      <c r="D5" s="167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121553167.36</v>
      </c>
      <c r="C8" s="40">
        <f>SUM(C9:C11)</f>
        <v>121553167.36</v>
      </c>
      <c r="D8" s="40">
        <f>SUM(D9:D11)</f>
        <v>121553167.36</v>
      </c>
    </row>
    <row r="9" spans="1:11" x14ac:dyDescent="0.25">
      <c r="A9" s="53" t="s">
        <v>169</v>
      </c>
      <c r="B9" s="149">
        <v>98337944.5</v>
      </c>
      <c r="C9" s="149">
        <v>98337944.5</v>
      </c>
      <c r="D9" s="149">
        <v>98337944.5</v>
      </c>
    </row>
    <row r="10" spans="1:11" x14ac:dyDescent="0.25">
      <c r="A10" s="53" t="s">
        <v>170</v>
      </c>
      <c r="B10" s="149">
        <v>0</v>
      </c>
      <c r="C10" s="149">
        <v>0</v>
      </c>
      <c r="D10" s="149">
        <v>0</v>
      </c>
    </row>
    <row r="11" spans="1:11" x14ac:dyDescent="0.25">
      <c r="A11" s="53" t="s">
        <v>171</v>
      </c>
      <c r="B11" s="149">
        <v>23215222.859999999</v>
      </c>
      <c r="C11" s="149">
        <v>23215222.859999999</v>
      </c>
      <c r="D11" s="149">
        <v>23215222.859999999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121553167.36</v>
      </c>
      <c r="C13" s="40">
        <f>C14+C15</f>
        <v>110759530.23999999</v>
      </c>
      <c r="D13" s="40">
        <f>D14+D15</f>
        <v>108951707.27</v>
      </c>
    </row>
    <row r="14" spans="1:11" x14ac:dyDescent="0.25">
      <c r="A14" s="53" t="s">
        <v>172</v>
      </c>
      <c r="B14" s="149">
        <v>121553167.36</v>
      </c>
      <c r="C14" s="149">
        <v>102595719.52</v>
      </c>
      <c r="D14" s="149">
        <v>101575400.38</v>
      </c>
    </row>
    <row r="15" spans="1:11" x14ac:dyDescent="0.25">
      <c r="A15" s="53" t="s">
        <v>173</v>
      </c>
      <c r="B15" s="149"/>
      <c r="C15" s="149">
        <v>8163810.7199999997</v>
      </c>
      <c r="D15" s="149">
        <v>7376306.8900000006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10793637.120000005</v>
      </c>
      <c r="D21" s="40">
        <f>D8-D13+D17</f>
        <v>12601460.090000004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50">
        <f>B21-B11</f>
        <v>-23215222.859999999</v>
      </c>
      <c r="C23" s="40">
        <f>C21-C11</f>
        <v>-12421585.739999995</v>
      </c>
      <c r="D23" s="40">
        <f>D21-D11</f>
        <v>-10613762.769999996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50">
        <f>B23-B17</f>
        <v>-23215222.859999999</v>
      </c>
      <c r="C25" s="40">
        <f>C23-C17</f>
        <v>-12421585.739999995</v>
      </c>
      <c r="D25" s="40">
        <f>D23-D17</f>
        <v>-10613762.769999996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-23215222.859999999</v>
      </c>
      <c r="C33" s="61">
        <f>C25+C29</f>
        <v>-12421585.739999995</v>
      </c>
      <c r="D33" s="61">
        <f>D25+D29</f>
        <v>-10613762.769999996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49">
        <f>B9</f>
        <v>98337944.5</v>
      </c>
      <c r="C48" s="149">
        <f>C9</f>
        <v>98337944.5</v>
      </c>
      <c r="D48" s="149">
        <f>D9</f>
        <v>98337944.5</v>
      </c>
    </row>
    <row r="49" spans="1:4" x14ac:dyDescent="0.25">
      <c r="A49" s="126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7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7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49">
        <f>B14</f>
        <v>121553167.36</v>
      </c>
      <c r="C53" s="149">
        <f>C14</f>
        <v>102595719.52</v>
      </c>
      <c r="D53" s="149">
        <f>D14</f>
        <v>101575400.38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-23215222.859999999</v>
      </c>
      <c r="C57" s="61">
        <f>C48+C49-C53+C55</f>
        <v>-4257775.0199999958</v>
      </c>
      <c r="D57" s="61">
        <f>D48+D49-D53+D55</f>
        <v>-3237455.8799999952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-23215222.859999999</v>
      </c>
      <c r="C59" s="61">
        <f>C57-C49</f>
        <v>-4257775.0199999958</v>
      </c>
      <c r="D59" s="61">
        <f>D57-D49</f>
        <v>-3237455.8799999952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6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7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7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149">
        <f>C15</f>
        <v>8163810.7199999997</v>
      </c>
      <c r="D68" s="149">
        <f>D15</f>
        <v>7376306.8900000006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-8163810.7199999997</v>
      </c>
      <c r="D72" s="40">
        <f>D63+D64-D68+D70</f>
        <v>-7376306.8900000006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-8163810.7199999997</v>
      </c>
      <c r="D74" s="40">
        <f>D72-D64</f>
        <v>-7376306.8900000006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121553167.36</v>
      </c>
      <c r="Q2" s="18">
        <f>'Formato 4'!C8</f>
        <v>121553167.36</v>
      </c>
      <c r="R2" s="18">
        <f>'Formato 4'!D8</f>
        <v>121553167.36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98337944.5</v>
      </c>
      <c r="Q3" s="18">
        <f>'Formato 4'!C9</f>
        <v>98337944.5</v>
      </c>
      <c r="R3" s="18">
        <f>'Formato 4'!D9</f>
        <v>98337944.5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23215222.859999999</v>
      </c>
      <c r="Q5" s="18">
        <f>'Formato 4'!C11</f>
        <v>23215222.859999999</v>
      </c>
      <c r="R5" s="18">
        <f>'Formato 4'!D11</f>
        <v>23215222.859999999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121553167.36</v>
      </c>
      <c r="Q6" s="18">
        <f>'Formato 4'!C13</f>
        <v>110759530.23999999</v>
      </c>
      <c r="R6" s="18">
        <f>'Formato 4'!D13</f>
        <v>108951707.27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121553167.36</v>
      </c>
      <c r="Q7" s="18">
        <f>'Formato 4'!C14</f>
        <v>102595719.52</v>
      </c>
      <c r="R7" s="18">
        <f>'Formato 4'!D14</f>
        <v>101575400.38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8163810.7199999997</v>
      </c>
      <c r="R8" s="18">
        <f>'Formato 4'!D15</f>
        <v>7376306.8900000006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10793637.120000005</v>
      </c>
      <c r="R12" s="18">
        <f>'Formato 4'!D21</f>
        <v>12601460.090000004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-23215222.859999999</v>
      </c>
      <c r="Q13" s="18">
        <f>'Formato 4'!C23</f>
        <v>-12421585.739999995</v>
      </c>
      <c r="R13" s="18">
        <f>'Formato 4'!D23</f>
        <v>-10613762.769999996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-23215222.859999999</v>
      </c>
      <c r="Q14" s="18">
        <f>'Formato 4'!C25</f>
        <v>-12421585.739999995</v>
      </c>
      <c r="R14" s="18">
        <f>'Formato 4'!D25</f>
        <v>-10613762.769999996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-23215222.859999999</v>
      </c>
      <c r="Q18">
        <f>'Formato 4'!C33</f>
        <v>-12421585.739999995</v>
      </c>
      <c r="R18">
        <f>'Formato 4'!D33</f>
        <v>-10613762.769999996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98337944.5</v>
      </c>
      <c r="Q26">
        <f>'Formato 4'!C48</f>
        <v>98337944.5</v>
      </c>
      <c r="R26">
        <f>'Formato 4'!D48</f>
        <v>98337944.5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121553167.36</v>
      </c>
      <c r="Q30">
        <f>'Formato 4'!C53</f>
        <v>102595719.52</v>
      </c>
      <c r="R30">
        <f>'Formato 4'!D53</f>
        <v>101575400.38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8163810.7199999997</v>
      </c>
      <c r="R36">
        <f>'Formato 4'!D68</f>
        <v>7376306.8900000006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-8163810.7199999997</v>
      </c>
      <c r="R38">
        <f>'Formato 4'!D72</f>
        <v>-7376306.8900000006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-8163810.7199999997</v>
      </c>
      <c r="R39">
        <f>'Formato 4'!D74</f>
        <v>-7376306.8900000006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tabSelected="1" zoomScale="85" zoomScaleNormal="85" workbookViewId="0">
      <selection activeCell="A3" sqref="C3:D3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4" t="s">
        <v>206</v>
      </c>
      <c r="B1" s="174"/>
      <c r="C1" s="174"/>
      <c r="D1" s="174"/>
      <c r="E1" s="174"/>
      <c r="F1" s="174"/>
      <c r="G1" s="174"/>
    </row>
    <row r="2" spans="1:8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8"/>
    </row>
    <row r="3" spans="1:8" x14ac:dyDescent="0.25">
      <c r="A3" s="159" t="s">
        <v>207</v>
      </c>
      <c r="B3" s="160"/>
      <c r="C3" s="160"/>
      <c r="D3" s="160"/>
      <c r="E3" s="160"/>
      <c r="F3" s="160"/>
      <c r="G3" s="161"/>
    </row>
    <row r="4" spans="1:8" x14ac:dyDescent="0.25">
      <c r="A4" s="162" t="str">
        <f>TRIMESTRE</f>
        <v>Del 1 de enero al 31 de diciembre de 2017 (b)</v>
      </c>
      <c r="B4" s="163"/>
      <c r="C4" s="163"/>
      <c r="D4" s="163"/>
      <c r="E4" s="163"/>
      <c r="F4" s="163"/>
      <c r="G4" s="164"/>
    </row>
    <row r="5" spans="1:8" x14ac:dyDescent="0.25">
      <c r="A5" s="165" t="s">
        <v>118</v>
      </c>
      <c r="B5" s="166"/>
      <c r="C5" s="166"/>
      <c r="D5" s="166"/>
      <c r="E5" s="166"/>
      <c r="F5" s="166"/>
      <c r="G5" s="167"/>
    </row>
    <row r="6" spans="1:8" x14ac:dyDescent="0.25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30" x14ac:dyDescent="0.25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151">
        <v>5221292</v>
      </c>
      <c r="C12" s="151">
        <f>D12-B12</f>
        <v>-141135.5</v>
      </c>
      <c r="D12" s="151">
        <v>5080156.5</v>
      </c>
      <c r="E12" s="151">
        <v>5080156.5</v>
      </c>
      <c r="F12" s="151">
        <v>5080156.5</v>
      </c>
      <c r="G12" s="151">
        <f t="shared" si="0"/>
        <v>-141135.5</v>
      </c>
    </row>
    <row r="13" spans="1:8" x14ac:dyDescent="0.25">
      <c r="A13" s="53" t="s">
        <v>220</v>
      </c>
      <c r="B13" s="151">
        <v>5370599</v>
      </c>
      <c r="C13" s="151">
        <f>D13-B13</f>
        <v>-911252.55999999959</v>
      </c>
      <c r="D13" s="151">
        <v>4459346.4400000004</v>
      </c>
      <c r="E13" s="151">
        <v>4459346.4400000004</v>
      </c>
      <c r="F13" s="151">
        <v>4459346.4400000004</v>
      </c>
      <c r="G13" s="151">
        <f t="shared" si="0"/>
        <v>-911252.55999999959</v>
      </c>
    </row>
    <row r="14" spans="1:8" x14ac:dyDescent="0.25">
      <c r="A14" s="53" t="s">
        <v>221</v>
      </c>
      <c r="B14" s="151">
        <v>4398823.5</v>
      </c>
      <c r="C14" s="151">
        <f>D14-B14</f>
        <v>-245003.18999999994</v>
      </c>
      <c r="D14" s="151">
        <v>4153820.31</v>
      </c>
      <c r="E14" s="151">
        <v>4153820.31</v>
      </c>
      <c r="F14" s="151">
        <v>4153820.31</v>
      </c>
      <c r="G14" s="151">
        <f t="shared" si="0"/>
        <v>-245003.18999999994</v>
      </c>
    </row>
    <row r="15" spans="1:8" x14ac:dyDescent="0.2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 t="shared" si="0"/>
        <v>0</v>
      </c>
    </row>
    <row r="16" spans="1:8" x14ac:dyDescent="0.2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 t="shared" ref="B28:G28" si="3">SUM(B29:B33)</f>
        <v>0</v>
      </c>
      <c r="C28" s="60">
        <f t="shared" si="3"/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</row>
    <row r="34" spans="1:8" x14ac:dyDescent="0.25">
      <c r="A34" s="53" t="s">
        <v>240</v>
      </c>
      <c r="B34" s="151">
        <v>78337944.5</v>
      </c>
      <c r="C34" s="151">
        <v>20000000</v>
      </c>
      <c r="D34" s="151">
        <v>98337944.5</v>
      </c>
      <c r="E34" s="151">
        <v>98337944.5</v>
      </c>
      <c r="F34" s="151">
        <v>98337944.5</v>
      </c>
      <c r="G34" s="151">
        <f>F34-B34</f>
        <v>20000000</v>
      </c>
    </row>
    <row r="35" spans="1:8" x14ac:dyDescent="0.25">
      <c r="A35" s="53" t="s">
        <v>241</v>
      </c>
      <c r="B35" s="151">
        <f t="shared" ref="B35:G35" si="4">B36</f>
        <v>0</v>
      </c>
      <c r="C35" s="151">
        <f t="shared" si="4"/>
        <v>0</v>
      </c>
      <c r="D35" s="151">
        <f t="shared" si="4"/>
        <v>0</v>
      </c>
      <c r="E35" s="151">
        <f t="shared" si="4"/>
        <v>0</v>
      </c>
      <c r="F35" s="151">
        <f t="shared" si="4"/>
        <v>0</v>
      </c>
      <c r="G35" s="151">
        <f t="shared" si="4"/>
        <v>0</v>
      </c>
    </row>
    <row r="36" spans="1:8" x14ac:dyDescent="0.25">
      <c r="A36" s="63" t="s">
        <v>242</v>
      </c>
      <c r="B36" s="151">
        <v>0</v>
      </c>
      <c r="C36" s="151">
        <v>0</v>
      </c>
      <c r="D36" s="151">
        <v>0</v>
      </c>
      <c r="E36" s="151">
        <v>0</v>
      </c>
      <c r="F36" s="151">
        <v>0</v>
      </c>
      <c r="G36" s="151">
        <f>F36-B36</f>
        <v>0</v>
      </c>
    </row>
    <row r="37" spans="1:8" x14ac:dyDescent="0.25">
      <c r="A37" s="53" t="s">
        <v>243</v>
      </c>
      <c r="B37" s="151">
        <f>B38+B39</f>
        <v>0</v>
      </c>
      <c r="C37" s="151">
        <v>8163810.7199999997</v>
      </c>
      <c r="D37" s="151">
        <v>8163810.7199999997</v>
      </c>
      <c r="E37" s="151">
        <v>8163810.7199999997</v>
      </c>
      <c r="F37" s="151">
        <v>8163810.7199999997</v>
      </c>
      <c r="G37" s="151">
        <f>G38+G39</f>
        <v>1358088.89</v>
      </c>
    </row>
    <row r="38" spans="1:8" x14ac:dyDescent="0.25">
      <c r="A38" s="63" t="s">
        <v>244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f>F38-B38</f>
        <v>0</v>
      </c>
    </row>
    <row r="39" spans="1:8" x14ac:dyDescent="0.25">
      <c r="A39" s="63" t="s">
        <v>245</v>
      </c>
      <c r="B39" s="151">
        <v>0</v>
      </c>
      <c r="C39" s="151">
        <v>1358088.89</v>
      </c>
      <c r="D39" s="151">
        <v>1358088.89</v>
      </c>
      <c r="E39" s="151">
        <v>1358088.89</v>
      </c>
      <c r="F39" s="151">
        <v>1358088.89</v>
      </c>
      <c r="G39" s="151">
        <f>F39-B39</f>
        <v>1358088.89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5">SUM(B9,B10,B11,B12,B13,B14,B15,B16,B28,B34,B35,B37)</f>
        <v>93328659</v>
      </c>
      <c r="C41" s="61">
        <f t="shared" si="5"/>
        <v>26866419.469999999</v>
      </c>
      <c r="D41" s="61">
        <f t="shared" si="5"/>
        <v>120195078.47</v>
      </c>
      <c r="E41" s="61">
        <f t="shared" si="5"/>
        <v>120195078.47</v>
      </c>
      <c r="F41" s="61">
        <f t="shared" si="5"/>
        <v>120195078.47</v>
      </c>
      <c r="G41" s="61">
        <f t="shared" si="5"/>
        <v>20060697.640000001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20060697.640000001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6">SUM(B46:B53)</f>
        <v>0</v>
      </c>
      <c r="C45" s="60">
        <f t="shared" si="6"/>
        <v>0</v>
      </c>
      <c r="D45" s="60">
        <f t="shared" si="6"/>
        <v>0</v>
      </c>
      <c r="E45" s="60">
        <f t="shared" si="6"/>
        <v>0</v>
      </c>
      <c r="F45" s="60">
        <f t="shared" si="6"/>
        <v>0</v>
      </c>
      <c r="G45" s="60">
        <f t="shared" si="6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7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7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7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7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7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7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7"/>
        <v>0</v>
      </c>
    </row>
    <row r="54" spans="1:7" x14ac:dyDescent="0.25">
      <c r="A54" s="53" t="s">
        <v>257</v>
      </c>
      <c r="B54" s="60">
        <f t="shared" ref="B54:G54" si="8">SUM(B55:B58)</f>
        <v>0</v>
      </c>
      <c r="C54" s="60">
        <f t="shared" si="8"/>
        <v>0</v>
      </c>
      <c r="D54" s="60">
        <f t="shared" si="8"/>
        <v>0</v>
      </c>
      <c r="E54" s="60">
        <f t="shared" si="8"/>
        <v>0</v>
      </c>
      <c r="F54" s="60">
        <f t="shared" si="8"/>
        <v>0</v>
      </c>
      <c r="G54" s="60">
        <f t="shared" si="8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9">SUM(B60:B61)</f>
        <v>0</v>
      </c>
      <c r="C59" s="60">
        <f t="shared" si="9"/>
        <v>0</v>
      </c>
      <c r="D59" s="60">
        <f t="shared" si="9"/>
        <v>0</v>
      </c>
      <c r="E59" s="60">
        <f t="shared" si="9"/>
        <v>0</v>
      </c>
      <c r="F59" s="60">
        <f t="shared" si="9"/>
        <v>0</v>
      </c>
      <c r="G59" s="60">
        <f t="shared" si="9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1</v>
      </c>
      <c r="C62" s="60">
        <v>1</v>
      </c>
      <c r="D62" s="60">
        <v>1</v>
      </c>
      <c r="E62" s="60">
        <v>1</v>
      </c>
      <c r="F62" s="60">
        <v>3</v>
      </c>
      <c r="G62" s="60">
        <f>F62-B62</f>
        <v>2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0">B45+B54+B59+B62+B63</f>
        <v>1</v>
      </c>
      <c r="C65" s="61">
        <f t="shared" si="10"/>
        <v>1</v>
      </c>
      <c r="D65" s="61">
        <f t="shared" si="10"/>
        <v>1</v>
      </c>
      <c r="E65" s="61">
        <f t="shared" si="10"/>
        <v>1</v>
      </c>
      <c r="F65" s="61">
        <f t="shared" si="10"/>
        <v>3</v>
      </c>
      <c r="G65" s="61">
        <f t="shared" si="10"/>
        <v>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1">B68</f>
        <v>0</v>
      </c>
      <c r="C67" s="61">
        <f t="shared" si="11"/>
        <v>0</v>
      </c>
      <c r="D67" s="61">
        <f t="shared" si="11"/>
        <v>0</v>
      </c>
      <c r="E67" s="61">
        <f t="shared" si="11"/>
        <v>0</v>
      </c>
      <c r="F67" s="61">
        <f t="shared" si="11"/>
        <v>0</v>
      </c>
      <c r="G67" s="61">
        <f t="shared" si="11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2">B41+B65+B67</f>
        <v>93328660</v>
      </c>
      <c r="C70" s="61">
        <f t="shared" si="12"/>
        <v>26866420.469999999</v>
      </c>
      <c r="D70" s="61">
        <f t="shared" si="12"/>
        <v>120195079.47</v>
      </c>
      <c r="E70" s="61">
        <f t="shared" si="12"/>
        <v>120195079.47</v>
      </c>
      <c r="F70" s="61">
        <f t="shared" si="12"/>
        <v>120195081.47</v>
      </c>
      <c r="G70" s="61">
        <f t="shared" si="12"/>
        <v>20060699.640000001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151">
        <v>93328659</v>
      </c>
      <c r="C73" s="151">
        <v>28224508.359999999</v>
      </c>
      <c r="D73" s="151">
        <v>121553167.36</v>
      </c>
      <c r="E73" s="151">
        <v>121553167.36</v>
      </c>
      <c r="F73" s="151">
        <v>121553167.36</v>
      </c>
      <c r="G73" s="151">
        <f>F73-B73</f>
        <v>28224508.359999999</v>
      </c>
    </row>
    <row r="74" spans="1:7" ht="30" x14ac:dyDescent="0.25">
      <c r="A74" s="129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3">B73+B74</f>
        <v>93328659</v>
      </c>
      <c r="C75" s="61">
        <f t="shared" si="13"/>
        <v>28224508.359999999</v>
      </c>
      <c r="D75" s="61">
        <f t="shared" si="13"/>
        <v>121553167.36</v>
      </c>
      <c r="E75" s="61">
        <f t="shared" si="13"/>
        <v>121553167.36</v>
      </c>
      <c r="F75" s="61">
        <f t="shared" si="13"/>
        <v>121553167.36</v>
      </c>
      <c r="G75" s="61">
        <f t="shared" si="13"/>
        <v>28224508.359999999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82" header="0.31496062992125984" footer="0.31496062992125984"/>
  <pageSetup scale="56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5221292</v>
      </c>
      <c r="Q6" s="18">
        <f>'Formato 5'!C12</f>
        <v>-141135.5</v>
      </c>
      <c r="R6" s="18">
        <f>'Formato 5'!D12</f>
        <v>5080156.5</v>
      </c>
      <c r="S6" s="18">
        <f>'Formato 5'!E12</f>
        <v>5080156.5</v>
      </c>
      <c r="T6" s="18">
        <f>'Formato 5'!F12</f>
        <v>5080156.5</v>
      </c>
      <c r="U6" s="18">
        <f>'Formato 5'!G12</f>
        <v>-141135.5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5370599</v>
      </c>
      <c r="Q7" s="18">
        <f>'Formato 5'!C13</f>
        <v>-911252.55999999959</v>
      </c>
      <c r="R7" s="18">
        <f>'Formato 5'!D13</f>
        <v>4459346.4400000004</v>
      </c>
      <c r="S7" s="18">
        <f>'Formato 5'!E13</f>
        <v>4459346.4400000004</v>
      </c>
      <c r="T7" s="18">
        <f>'Formato 5'!F13</f>
        <v>4459346.4400000004</v>
      </c>
      <c r="U7" s="18">
        <f>'Formato 5'!G13</f>
        <v>-911252.55999999959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4398823.5</v>
      </c>
      <c r="Q8" s="18">
        <f>'Formato 5'!C14</f>
        <v>-245003.18999999994</v>
      </c>
      <c r="R8" s="18">
        <f>'Formato 5'!D14</f>
        <v>4153820.31</v>
      </c>
      <c r="S8" s="18">
        <f>'Formato 5'!E14</f>
        <v>4153820.31</v>
      </c>
      <c r="T8" s="18">
        <f>'Formato 5'!F14</f>
        <v>4153820.31</v>
      </c>
      <c r="U8" s="18">
        <f>'Formato 5'!G14</f>
        <v>-245003.18999999994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78337944.5</v>
      </c>
      <c r="Q28" s="18">
        <f>'Formato 5'!C34</f>
        <v>20000000</v>
      </c>
      <c r="R28" s="18">
        <f>'Formato 5'!D34</f>
        <v>98337944.5</v>
      </c>
      <c r="S28" s="18">
        <f>'Formato 5'!E34</f>
        <v>98337944.5</v>
      </c>
      <c r="T28" s="18">
        <f>'Formato 5'!F34</f>
        <v>98337944.5</v>
      </c>
      <c r="U28" s="18">
        <f>'Formato 5'!G34</f>
        <v>20000000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8163810.7199999997</v>
      </c>
      <c r="R31" s="18">
        <f>'Formato 5'!D37</f>
        <v>8163810.7199999997</v>
      </c>
      <c r="S31" s="18">
        <f>'Formato 5'!E37</f>
        <v>8163810.7199999997</v>
      </c>
      <c r="T31" s="18">
        <f>'Formato 5'!F37</f>
        <v>8163810.7199999997</v>
      </c>
      <c r="U31" s="18">
        <f>'Formato 5'!G37</f>
        <v>1358088.89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1358088.89</v>
      </c>
      <c r="R33" s="18">
        <f>'Formato 5'!D39</f>
        <v>1358088.89</v>
      </c>
      <c r="S33" s="18">
        <f>'Formato 5'!E39</f>
        <v>1358088.89</v>
      </c>
      <c r="T33" s="18">
        <f>'Formato 5'!F39</f>
        <v>1358088.89</v>
      </c>
      <c r="U33" s="18">
        <f>'Formato 5'!G39</f>
        <v>1358088.89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93328659</v>
      </c>
      <c r="Q34">
        <f>'Formato 5'!C41</f>
        <v>26866419.469999999</v>
      </c>
      <c r="R34">
        <f>'Formato 5'!D41</f>
        <v>120195078.47</v>
      </c>
      <c r="S34">
        <f>'Formato 5'!E41</f>
        <v>120195078.47</v>
      </c>
      <c r="T34">
        <f>'Formato 5'!F41</f>
        <v>120195078.47</v>
      </c>
      <c r="U34">
        <f>'Formato 5'!G41</f>
        <v>20060697.640000001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20060697.640000001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1</v>
      </c>
      <c r="Q54">
        <f>'Formato 5'!C62</f>
        <v>1</v>
      </c>
      <c r="R54">
        <f>'Formato 5'!D62</f>
        <v>1</v>
      </c>
      <c r="S54">
        <f>'Formato 5'!E62</f>
        <v>1</v>
      </c>
      <c r="T54">
        <f>'Formato 5'!F62</f>
        <v>3</v>
      </c>
      <c r="U54">
        <f>'Formato 5'!G62</f>
        <v>2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1</v>
      </c>
      <c r="Q56">
        <f>'Formato 5'!C65</f>
        <v>1</v>
      </c>
      <c r="R56">
        <f>'Formato 5'!D65</f>
        <v>1</v>
      </c>
      <c r="S56">
        <f>'Formato 5'!E65</f>
        <v>1</v>
      </c>
      <c r="T56">
        <f>'Formato 5'!F65</f>
        <v>3</v>
      </c>
      <c r="U56">
        <f>'Formato 5'!G65</f>
        <v>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93328659</v>
      </c>
      <c r="Q60">
        <f>'Formato 5'!C73</f>
        <v>28224508.359999999</v>
      </c>
      <c r="R60">
        <f>'Formato 5'!D73</f>
        <v>121553167.36</v>
      </c>
      <c r="S60">
        <f>'Formato 5'!E73</f>
        <v>121553167.36</v>
      </c>
      <c r="T60">
        <f>'Formato 5'!F73</f>
        <v>121553167.36</v>
      </c>
      <c r="U60">
        <f>'Formato 5'!G73</f>
        <v>28224508.359999999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93328659</v>
      </c>
      <c r="Q62">
        <f>'Formato 5'!C75</f>
        <v>28224508.359999999</v>
      </c>
      <c r="R62">
        <f>'Formato 5'!D75</f>
        <v>121553167.36</v>
      </c>
      <c r="S62">
        <f>'Formato 5'!E75</f>
        <v>121553167.36</v>
      </c>
      <c r="T62">
        <f>'Formato 5'!F75</f>
        <v>121553167.36</v>
      </c>
      <c r="U62">
        <f>'Formato 5'!G75</f>
        <v>28224508.359999999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abSelected="1" zoomScale="80" zoomScaleNormal="80" zoomScalePageLayoutView="90" workbookViewId="0">
      <selection activeCell="A3" sqref="C3:D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5" t="s">
        <v>3285</v>
      </c>
      <c r="B1" s="174"/>
      <c r="C1" s="174"/>
      <c r="D1" s="174"/>
      <c r="E1" s="174"/>
      <c r="F1" s="174"/>
      <c r="G1" s="174"/>
    </row>
    <row r="2" spans="1:7" x14ac:dyDescent="0.25">
      <c r="A2" s="178" t="str">
        <f>ENTE_PUBLICO_A</f>
        <v>SISTEMA PARA EL DESARROLLO INTEGRAL DE LA FAMILIA EN EL MUNICIPIO DE LEÓN., Gobierno del Estado de Guanajuato (a)</v>
      </c>
      <c r="B2" s="178"/>
      <c r="C2" s="178"/>
      <c r="D2" s="178"/>
      <c r="E2" s="178"/>
      <c r="F2" s="178"/>
      <c r="G2" s="178"/>
    </row>
    <row r="3" spans="1:7" x14ac:dyDescent="0.25">
      <c r="A3" s="179" t="s">
        <v>277</v>
      </c>
      <c r="B3" s="179"/>
      <c r="C3" s="179"/>
      <c r="D3" s="179"/>
      <c r="E3" s="179"/>
      <c r="F3" s="179"/>
      <c r="G3" s="179"/>
    </row>
    <row r="4" spans="1:7" x14ac:dyDescent="0.25">
      <c r="A4" s="179" t="s">
        <v>278</v>
      </c>
      <c r="B4" s="179"/>
      <c r="C4" s="179"/>
      <c r="D4" s="179"/>
      <c r="E4" s="179"/>
      <c r="F4" s="179"/>
      <c r="G4" s="179"/>
    </row>
    <row r="5" spans="1:7" x14ac:dyDescent="0.25">
      <c r="A5" s="180" t="str">
        <f>TRIMESTRE</f>
        <v>Del 1 de enero al 31 de diciembre de 2017 (b)</v>
      </c>
      <c r="B5" s="180"/>
      <c r="C5" s="180"/>
      <c r="D5" s="180"/>
      <c r="E5" s="180"/>
      <c r="F5" s="180"/>
      <c r="G5" s="180"/>
    </row>
    <row r="6" spans="1:7" x14ac:dyDescent="0.25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25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30" x14ac:dyDescent="0.25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x14ac:dyDescent="0.25">
      <c r="A9" s="82" t="s">
        <v>285</v>
      </c>
      <c r="B9" s="79">
        <f t="shared" ref="B9:G9" si="0">SUM(B10,B18,B28,B38,B48,B58,B62,B71,B75)</f>
        <v>93328659.000000015</v>
      </c>
      <c r="C9" s="79">
        <f t="shared" si="0"/>
        <v>20060697.719999991</v>
      </c>
      <c r="D9" s="79">
        <f t="shared" si="0"/>
        <v>113389356.72</v>
      </c>
      <c r="E9" s="79">
        <f t="shared" si="0"/>
        <v>102595719.59999999</v>
      </c>
      <c r="F9" s="79">
        <f t="shared" si="0"/>
        <v>101575400.38</v>
      </c>
      <c r="G9" s="79">
        <f t="shared" si="0"/>
        <v>10793637.120000001</v>
      </c>
    </row>
    <row r="10" spans="1:7" x14ac:dyDescent="0.25">
      <c r="A10" s="83" t="s">
        <v>286</v>
      </c>
      <c r="B10" s="151">
        <f t="shared" ref="B10:G10" si="1">SUM(B11:B17)</f>
        <v>68534228.090000004</v>
      </c>
      <c r="C10" s="151">
        <f t="shared" si="1"/>
        <v>16341998.339999996</v>
      </c>
      <c r="D10" s="151">
        <f t="shared" si="1"/>
        <v>84876226.430000007</v>
      </c>
      <c r="E10" s="151">
        <f t="shared" si="1"/>
        <v>79477548.629999995</v>
      </c>
      <c r="F10" s="151">
        <f t="shared" si="1"/>
        <v>79477548.629999995</v>
      </c>
      <c r="G10" s="80">
        <f t="shared" si="1"/>
        <v>5398677.8000000017</v>
      </c>
    </row>
    <row r="11" spans="1:7" x14ac:dyDescent="0.25">
      <c r="A11" s="84" t="s">
        <v>287</v>
      </c>
      <c r="B11" s="151">
        <v>42996407.810000002</v>
      </c>
      <c r="C11" s="151">
        <v>10157866.149999999</v>
      </c>
      <c r="D11" s="151">
        <v>53154273.960000001</v>
      </c>
      <c r="E11" s="151">
        <v>52153147.890000001</v>
      </c>
      <c r="F11" s="151">
        <v>52153147.890000001</v>
      </c>
      <c r="G11" s="80">
        <f t="shared" ref="G11:G17" si="2">D11-E11</f>
        <v>1001126.0700000003</v>
      </c>
    </row>
    <row r="12" spans="1:7" x14ac:dyDescent="0.25">
      <c r="A12" s="84" t="s">
        <v>288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80">
        <f t="shared" si="2"/>
        <v>0</v>
      </c>
    </row>
    <row r="13" spans="1:7" x14ac:dyDescent="0.25">
      <c r="A13" s="84" t="s">
        <v>289</v>
      </c>
      <c r="B13" s="151">
        <v>6249636.9199999999</v>
      </c>
      <c r="C13" s="151">
        <v>2369685.9900000002</v>
      </c>
      <c r="D13" s="151">
        <v>8619322.9100000001</v>
      </c>
      <c r="E13" s="151">
        <v>7853537.6100000013</v>
      </c>
      <c r="F13" s="151">
        <v>7853537.6100000013</v>
      </c>
      <c r="G13" s="80">
        <f t="shared" si="2"/>
        <v>765785.29999999888</v>
      </c>
    </row>
    <row r="14" spans="1:7" x14ac:dyDescent="0.25">
      <c r="A14" s="84" t="s">
        <v>290</v>
      </c>
      <c r="B14" s="151">
        <v>10811646.990000002</v>
      </c>
      <c r="C14" s="151">
        <v>2910486.34</v>
      </c>
      <c r="D14" s="151">
        <v>13722133.330000002</v>
      </c>
      <c r="E14" s="151">
        <v>12094150.42</v>
      </c>
      <c r="F14" s="151">
        <v>12094150.42</v>
      </c>
      <c r="G14" s="80">
        <f t="shared" si="2"/>
        <v>1627982.910000002</v>
      </c>
    </row>
    <row r="15" spans="1:7" x14ac:dyDescent="0.25">
      <c r="A15" s="84" t="s">
        <v>291</v>
      </c>
      <c r="B15" s="151">
        <v>8476536.3700000029</v>
      </c>
      <c r="C15" s="151">
        <v>903959.85999999754</v>
      </c>
      <c r="D15" s="151">
        <v>9380496.2300000004</v>
      </c>
      <c r="E15" s="151">
        <v>7376712.71</v>
      </c>
      <c r="F15" s="151">
        <v>7376712.71</v>
      </c>
      <c r="G15" s="80">
        <f t="shared" si="2"/>
        <v>2003783.5200000005</v>
      </c>
    </row>
    <row r="16" spans="1:7" x14ac:dyDescent="0.25">
      <c r="A16" s="84" t="s">
        <v>292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80">
        <f t="shared" si="2"/>
        <v>0</v>
      </c>
    </row>
    <row r="17" spans="1:7" x14ac:dyDescent="0.25">
      <c r="A17" s="84" t="s">
        <v>293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80">
        <f t="shared" si="2"/>
        <v>0</v>
      </c>
    </row>
    <row r="18" spans="1:7" x14ac:dyDescent="0.25">
      <c r="A18" s="83" t="s">
        <v>294</v>
      </c>
      <c r="B18" s="151">
        <f t="shared" ref="B18:G18" si="3">SUM(B19:B27)</f>
        <v>5508899.3200000012</v>
      </c>
      <c r="C18" s="151">
        <f t="shared" si="3"/>
        <v>81705.50999999803</v>
      </c>
      <c r="D18" s="151">
        <f t="shared" si="3"/>
        <v>5590604.8300000001</v>
      </c>
      <c r="E18" s="151">
        <f t="shared" si="3"/>
        <v>4675661.41</v>
      </c>
      <c r="F18" s="151">
        <f t="shared" si="3"/>
        <v>4403638.4399999995</v>
      </c>
      <c r="G18" s="80">
        <f t="shared" si="3"/>
        <v>914943.41999999969</v>
      </c>
    </row>
    <row r="19" spans="1:7" x14ac:dyDescent="0.25">
      <c r="A19" s="84" t="s">
        <v>295</v>
      </c>
      <c r="B19" s="151">
        <v>1623847.3500000003</v>
      </c>
      <c r="C19" s="151">
        <v>-552901.64000000036</v>
      </c>
      <c r="D19" s="151">
        <v>1070945.71</v>
      </c>
      <c r="E19" s="151">
        <v>944400.99</v>
      </c>
      <c r="F19" s="151">
        <v>883957.59</v>
      </c>
      <c r="G19" s="80">
        <f>D19-E19</f>
        <v>126544.71999999997</v>
      </c>
    </row>
    <row r="20" spans="1:7" x14ac:dyDescent="0.25">
      <c r="A20" s="84" t="s">
        <v>296</v>
      </c>
      <c r="B20" s="151">
        <v>765309.43</v>
      </c>
      <c r="C20" s="151">
        <v>-46933.550000000047</v>
      </c>
      <c r="D20" s="151">
        <v>718375.88</v>
      </c>
      <c r="E20" s="151">
        <v>578303.23</v>
      </c>
      <c r="F20" s="151">
        <v>560636.69999999995</v>
      </c>
      <c r="G20" s="80">
        <f t="shared" ref="G20:G27" si="4">D20-E20</f>
        <v>140072.65000000002</v>
      </c>
    </row>
    <row r="21" spans="1:7" x14ac:dyDescent="0.25">
      <c r="A21" s="84" t="s">
        <v>297</v>
      </c>
      <c r="B21" s="151">
        <v>0</v>
      </c>
      <c r="C21" s="151">
        <v>3674</v>
      </c>
      <c r="D21" s="151">
        <v>3674</v>
      </c>
      <c r="E21" s="151">
        <v>3664</v>
      </c>
      <c r="F21" s="151">
        <v>3664</v>
      </c>
      <c r="G21" s="80">
        <f t="shared" si="4"/>
        <v>10</v>
      </c>
    </row>
    <row r="22" spans="1:7" x14ac:dyDescent="0.25">
      <c r="A22" s="84" t="s">
        <v>298</v>
      </c>
      <c r="B22" s="151">
        <v>1147061.6700000013</v>
      </c>
      <c r="C22" s="151">
        <v>179625.95999999857</v>
      </c>
      <c r="D22" s="151">
        <v>1326687.6299999999</v>
      </c>
      <c r="E22" s="151">
        <v>1182405.31</v>
      </c>
      <c r="F22" s="151">
        <v>1133131.72</v>
      </c>
      <c r="G22" s="80">
        <f t="shared" si="4"/>
        <v>144282.31999999983</v>
      </c>
    </row>
    <row r="23" spans="1:7" x14ac:dyDescent="0.25">
      <c r="A23" s="84" t="s">
        <v>299</v>
      </c>
      <c r="B23" s="151">
        <v>169287.51</v>
      </c>
      <c r="C23" s="151">
        <v>-638.6600000000326</v>
      </c>
      <c r="D23" s="151">
        <v>168648.84999999998</v>
      </c>
      <c r="E23" s="151">
        <v>163412.06</v>
      </c>
      <c r="F23" s="151">
        <v>163412.06</v>
      </c>
      <c r="G23" s="80">
        <f t="shared" si="4"/>
        <v>5236.789999999979</v>
      </c>
    </row>
    <row r="24" spans="1:7" x14ac:dyDescent="0.25">
      <c r="A24" s="84" t="s">
        <v>300</v>
      </c>
      <c r="B24" s="151">
        <v>1344346.51</v>
      </c>
      <c r="C24" s="151">
        <v>273533.42999999993</v>
      </c>
      <c r="D24" s="151">
        <v>1617879.94</v>
      </c>
      <c r="E24" s="151">
        <v>1234031.6599999999</v>
      </c>
      <c r="F24" s="151">
        <v>1206869.94</v>
      </c>
      <c r="G24" s="80">
        <f t="shared" si="4"/>
        <v>383848.28</v>
      </c>
    </row>
    <row r="25" spans="1:7" x14ac:dyDescent="0.25">
      <c r="A25" s="84" t="s">
        <v>301</v>
      </c>
      <c r="B25" s="151">
        <v>236246.02</v>
      </c>
      <c r="C25" s="151">
        <v>8450.9800000000105</v>
      </c>
      <c r="D25" s="151">
        <v>244697</v>
      </c>
      <c r="E25" s="151">
        <v>189034.17</v>
      </c>
      <c r="F25" s="151">
        <v>189038.17</v>
      </c>
      <c r="G25" s="80">
        <f t="shared" si="4"/>
        <v>55662.829999999987</v>
      </c>
    </row>
    <row r="26" spans="1:7" x14ac:dyDescent="0.25">
      <c r="A26" s="84" t="s">
        <v>302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80">
        <f t="shared" si="4"/>
        <v>0</v>
      </c>
    </row>
    <row r="27" spans="1:7" x14ac:dyDescent="0.25">
      <c r="A27" s="84" t="s">
        <v>303</v>
      </c>
      <c r="B27" s="151">
        <v>222800.83000000005</v>
      </c>
      <c r="C27" s="151">
        <v>216894.98999999996</v>
      </c>
      <c r="D27" s="151">
        <v>439695.82</v>
      </c>
      <c r="E27" s="151">
        <v>380409.99</v>
      </c>
      <c r="F27" s="151">
        <v>262928.26</v>
      </c>
      <c r="G27" s="80">
        <f t="shared" si="4"/>
        <v>59285.830000000016</v>
      </c>
    </row>
    <row r="28" spans="1:7" x14ac:dyDescent="0.25">
      <c r="A28" s="83" t="s">
        <v>304</v>
      </c>
      <c r="B28" s="151">
        <f t="shared" ref="B28:G28" si="5">SUM(B29:B37)</f>
        <v>15130060.550000004</v>
      </c>
      <c r="C28" s="151">
        <f t="shared" si="5"/>
        <v>2286115.8499999987</v>
      </c>
      <c r="D28" s="151">
        <f t="shared" si="5"/>
        <v>17416176.399999999</v>
      </c>
      <c r="E28" s="151">
        <f t="shared" si="5"/>
        <v>13825398.280000003</v>
      </c>
      <c r="F28" s="151">
        <f t="shared" si="5"/>
        <v>13593126.040000003</v>
      </c>
      <c r="G28" s="80">
        <f t="shared" si="5"/>
        <v>3590778.1199999982</v>
      </c>
    </row>
    <row r="29" spans="1:7" x14ac:dyDescent="0.25">
      <c r="A29" s="84" t="s">
        <v>305</v>
      </c>
      <c r="B29" s="151">
        <v>1625395.74</v>
      </c>
      <c r="C29" s="151">
        <v>233571.13000000059</v>
      </c>
      <c r="D29" s="151">
        <v>1858966.8700000006</v>
      </c>
      <c r="E29" s="151">
        <v>1676207.45</v>
      </c>
      <c r="F29" s="151">
        <v>1669019.45</v>
      </c>
      <c r="G29" s="80">
        <f>D29-E29</f>
        <v>182759.42000000062</v>
      </c>
    </row>
    <row r="30" spans="1:7" x14ac:dyDescent="0.25">
      <c r="A30" s="84" t="s">
        <v>306</v>
      </c>
      <c r="B30" s="151">
        <v>0</v>
      </c>
      <c r="C30" s="151">
        <v>81234.66</v>
      </c>
      <c r="D30" s="151">
        <v>81234.66</v>
      </c>
      <c r="E30" s="151">
        <v>72568.2</v>
      </c>
      <c r="F30" s="151">
        <v>72568.2</v>
      </c>
      <c r="G30" s="80">
        <f t="shared" ref="G30:G37" si="6">D30-E30</f>
        <v>8666.4600000000064</v>
      </c>
    </row>
    <row r="31" spans="1:7" x14ac:dyDescent="0.25">
      <c r="A31" s="84" t="s">
        <v>307</v>
      </c>
      <c r="B31" s="151">
        <v>5073500.8800000018</v>
      </c>
      <c r="C31" s="151">
        <v>938448.01999999769</v>
      </c>
      <c r="D31" s="151">
        <v>6011948.8999999994</v>
      </c>
      <c r="E31" s="151">
        <v>4593400.2300000004</v>
      </c>
      <c r="F31" s="151">
        <v>4424873.41</v>
      </c>
      <c r="G31" s="80">
        <f t="shared" si="6"/>
        <v>1418548.669999999</v>
      </c>
    </row>
    <row r="32" spans="1:7" x14ac:dyDescent="0.25">
      <c r="A32" s="84" t="s">
        <v>308</v>
      </c>
      <c r="B32" s="151">
        <v>290858.97000000003</v>
      </c>
      <c r="C32" s="151">
        <v>117650.66999999993</v>
      </c>
      <c r="D32" s="151">
        <v>408509.63999999996</v>
      </c>
      <c r="E32" s="151">
        <v>400049.61</v>
      </c>
      <c r="F32" s="151">
        <v>396337.61</v>
      </c>
      <c r="G32" s="80">
        <f t="shared" si="6"/>
        <v>8460.0299999999697</v>
      </c>
    </row>
    <row r="33" spans="1:7" x14ac:dyDescent="0.25">
      <c r="A33" s="84" t="s">
        <v>309</v>
      </c>
      <c r="B33" s="151">
        <v>2672895.4199999995</v>
      </c>
      <c r="C33" s="151">
        <v>1277629.0300000012</v>
      </c>
      <c r="D33" s="151">
        <v>3950524.4500000007</v>
      </c>
      <c r="E33" s="151">
        <v>3351342.0200000009</v>
      </c>
      <c r="F33" s="151">
        <v>3298496.6000000006</v>
      </c>
      <c r="G33" s="80">
        <f t="shared" si="6"/>
        <v>599182.4299999997</v>
      </c>
    </row>
    <row r="34" spans="1:7" x14ac:dyDescent="0.25">
      <c r="A34" s="84" t="s">
        <v>310</v>
      </c>
      <c r="B34" s="151">
        <v>389714.07999999996</v>
      </c>
      <c r="C34" s="151">
        <v>-133236.06999999995</v>
      </c>
      <c r="D34" s="151">
        <v>256478.01</v>
      </c>
      <c r="E34" s="151">
        <v>150879.56</v>
      </c>
      <c r="F34" s="151">
        <v>150879.56</v>
      </c>
      <c r="G34" s="80">
        <f t="shared" si="6"/>
        <v>105598.45000000001</v>
      </c>
    </row>
    <row r="35" spans="1:7" x14ac:dyDescent="0.25">
      <c r="A35" s="84" t="s">
        <v>311</v>
      </c>
      <c r="B35" s="151">
        <v>329537.23999999993</v>
      </c>
      <c r="C35" s="151">
        <v>-6537.6499999999651</v>
      </c>
      <c r="D35" s="151">
        <v>322999.58999999997</v>
      </c>
      <c r="E35" s="151">
        <v>262270.14</v>
      </c>
      <c r="F35" s="151">
        <v>262270.14</v>
      </c>
      <c r="G35" s="80">
        <f t="shared" si="6"/>
        <v>60729.449999999953</v>
      </c>
    </row>
    <row r="36" spans="1:7" x14ac:dyDescent="0.25">
      <c r="A36" s="84" t="s">
        <v>312</v>
      </c>
      <c r="B36" s="151">
        <v>3334340.2400000012</v>
      </c>
      <c r="C36" s="151">
        <v>-496249.30000000075</v>
      </c>
      <c r="D36" s="151">
        <v>2838090.9400000004</v>
      </c>
      <c r="E36" s="151">
        <v>1848313.0900000005</v>
      </c>
      <c r="F36" s="151">
        <v>1848313.0900000005</v>
      </c>
      <c r="G36" s="80">
        <f t="shared" si="6"/>
        <v>989777.84999999986</v>
      </c>
    </row>
    <row r="37" spans="1:7" x14ac:dyDescent="0.25">
      <c r="A37" s="84" t="s">
        <v>313</v>
      </c>
      <c r="B37" s="151">
        <v>1413817.98</v>
      </c>
      <c r="C37" s="151">
        <v>273605.35999999987</v>
      </c>
      <c r="D37" s="151">
        <v>1687423.3399999999</v>
      </c>
      <c r="E37" s="151">
        <v>1470367.9800000002</v>
      </c>
      <c r="F37" s="151">
        <v>1470367.9800000002</v>
      </c>
      <c r="G37" s="80">
        <f t="shared" si="6"/>
        <v>217055.35999999964</v>
      </c>
    </row>
    <row r="38" spans="1:7" x14ac:dyDescent="0.25">
      <c r="A38" s="83" t="s">
        <v>314</v>
      </c>
      <c r="B38" s="151">
        <f t="shared" ref="B38:G38" si="7">SUM(B39:B47)</f>
        <v>3256207.0100000002</v>
      </c>
      <c r="C38" s="151">
        <f t="shared" si="7"/>
        <v>1153653.7999999993</v>
      </c>
      <c r="D38" s="151">
        <f t="shared" si="7"/>
        <v>4409860.8099999996</v>
      </c>
      <c r="E38" s="151">
        <f t="shared" si="7"/>
        <v>3771208.42</v>
      </c>
      <c r="F38" s="151">
        <f t="shared" si="7"/>
        <v>3321256.42</v>
      </c>
      <c r="G38" s="80">
        <f t="shared" si="7"/>
        <v>638652.38999999966</v>
      </c>
    </row>
    <row r="39" spans="1:7" x14ac:dyDescent="0.25">
      <c r="A39" s="84" t="s">
        <v>315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80">
        <f>D39-E39</f>
        <v>0</v>
      </c>
    </row>
    <row r="40" spans="1:7" x14ac:dyDescent="0.25">
      <c r="A40" s="84" t="s">
        <v>316</v>
      </c>
      <c r="B40" s="151">
        <v>0</v>
      </c>
      <c r="C40" s="151">
        <v>0</v>
      </c>
      <c r="D40" s="151">
        <v>0</v>
      </c>
      <c r="E40" s="151">
        <v>0</v>
      </c>
      <c r="F40" s="151">
        <v>0</v>
      </c>
      <c r="G40" s="80">
        <f t="shared" ref="G40:G47" si="8">D40-E40</f>
        <v>0</v>
      </c>
    </row>
    <row r="41" spans="1:7" x14ac:dyDescent="0.25">
      <c r="A41" s="84" t="s">
        <v>317</v>
      </c>
      <c r="B41" s="151">
        <v>0</v>
      </c>
      <c r="C41" s="151">
        <v>0</v>
      </c>
      <c r="D41" s="151">
        <v>0</v>
      </c>
      <c r="E41" s="151">
        <v>0</v>
      </c>
      <c r="F41" s="151">
        <v>0</v>
      </c>
      <c r="G41" s="80">
        <f t="shared" si="8"/>
        <v>0</v>
      </c>
    </row>
    <row r="42" spans="1:7" x14ac:dyDescent="0.25">
      <c r="A42" s="84" t="s">
        <v>318</v>
      </c>
      <c r="B42" s="151">
        <v>3256207.0100000002</v>
      </c>
      <c r="C42" s="151">
        <v>1153653.7999999993</v>
      </c>
      <c r="D42" s="151">
        <v>4409860.8099999996</v>
      </c>
      <c r="E42" s="151">
        <v>3771208.42</v>
      </c>
      <c r="F42" s="151">
        <v>3321256.42</v>
      </c>
      <c r="G42" s="80">
        <f t="shared" si="8"/>
        <v>638652.38999999966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8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8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8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8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8"/>
        <v>0</v>
      </c>
    </row>
    <row r="48" spans="1:7" x14ac:dyDescent="0.25">
      <c r="A48" s="83" t="s">
        <v>324</v>
      </c>
      <c r="B48" s="151">
        <f t="shared" ref="B48:G48" si="9">SUM(B49:B57)</f>
        <v>899264.03</v>
      </c>
      <c r="C48" s="151">
        <f t="shared" si="9"/>
        <v>197224.21999999991</v>
      </c>
      <c r="D48" s="151">
        <f t="shared" si="9"/>
        <v>1096488.25</v>
      </c>
      <c r="E48" s="151">
        <f t="shared" si="9"/>
        <v>845902.85999999987</v>
      </c>
      <c r="F48" s="151">
        <f t="shared" si="9"/>
        <v>779830.85</v>
      </c>
      <c r="G48" s="80">
        <f t="shared" si="9"/>
        <v>250585.39000000019</v>
      </c>
    </row>
    <row r="49" spans="1:7" x14ac:dyDescent="0.25">
      <c r="A49" s="84" t="s">
        <v>325</v>
      </c>
      <c r="B49" s="151">
        <v>681181.35000000009</v>
      </c>
      <c r="C49" s="151">
        <v>209280.21999999997</v>
      </c>
      <c r="D49" s="151">
        <v>890461.57000000007</v>
      </c>
      <c r="E49" s="151">
        <v>764384.22</v>
      </c>
      <c r="F49" s="151">
        <v>698312.21000000008</v>
      </c>
      <c r="G49" s="80">
        <f>D49-E49</f>
        <v>126077.35000000009</v>
      </c>
    </row>
    <row r="50" spans="1:7" x14ac:dyDescent="0.25">
      <c r="A50" s="84" t="s">
        <v>326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80">
        <f t="shared" ref="G50:G57" si="10">D50-E50</f>
        <v>0</v>
      </c>
    </row>
    <row r="51" spans="1:7" x14ac:dyDescent="0.25">
      <c r="A51" s="84" t="s">
        <v>327</v>
      </c>
      <c r="B51" s="151">
        <v>49488.009999999995</v>
      </c>
      <c r="C51" s="151">
        <v>-48542.290000000023</v>
      </c>
      <c r="D51" s="151">
        <v>945.71999999997206</v>
      </c>
      <c r="E51" s="151">
        <v>944.8499999998603</v>
      </c>
      <c r="F51" s="151">
        <v>944.8499999998603</v>
      </c>
      <c r="G51" s="80">
        <f t="shared" si="10"/>
        <v>0.87000000011175871</v>
      </c>
    </row>
    <row r="52" spans="1:7" x14ac:dyDescent="0.25">
      <c r="A52" s="84" t="s">
        <v>328</v>
      </c>
      <c r="B52" s="151">
        <v>0</v>
      </c>
      <c r="C52" s="151">
        <v>0</v>
      </c>
      <c r="D52" s="151">
        <v>0</v>
      </c>
      <c r="E52" s="151"/>
      <c r="F52" s="151"/>
      <c r="G52" s="80">
        <f t="shared" si="10"/>
        <v>0</v>
      </c>
    </row>
    <row r="53" spans="1:7" x14ac:dyDescent="0.25">
      <c r="A53" s="84" t="s">
        <v>329</v>
      </c>
      <c r="B53" s="151">
        <v>16314.960000000001</v>
      </c>
      <c r="C53" s="151">
        <v>0</v>
      </c>
      <c r="D53" s="151">
        <v>16314.960000000001</v>
      </c>
      <c r="E53" s="151">
        <v>0</v>
      </c>
      <c r="F53" s="151">
        <v>0</v>
      </c>
      <c r="G53" s="80">
        <f t="shared" si="10"/>
        <v>16314.960000000001</v>
      </c>
    </row>
    <row r="54" spans="1:7" x14ac:dyDescent="0.25">
      <c r="A54" s="84" t="s">
        <v>330</v>
      </c>
      <c r="B54" s="151">
        <v>121962.97000000002</v>
      </c>
      <c r="C54" s="151">
        <v>36486.289999999994</v>
      </c>
      <c r="D54" s="151">
        <v>158449.26</v>
      </c>
      <c r="E54" s="151">
        <v>80573.789999999994</v>
      </c>
      <c r="F54" s="151">
        <v>80573.789999999994</v>
      </c>
      <c r="G54" s="80">
        <f t="shared" si="10"/>
        <v>77875.470000000016</v>
      </c>
    </row>
    <row r="55" spans="1:7" x14ac:dyDescent="0.25">
      <c r="A55" s="84" t="s">
        <v>331</v>
      </c>
      <c r="B55" s="151">
        <v>0</v>
      </c>
      <c r="C55" s="151">
        <v>0</v>
      </c>
      <c r="D55" s="151">
        <v>0</v>
      </c>
      <c r="E55" s="151">
        <v>0</v>
      </c>
      <c r="F55" s="151">
        <v>0</v>
      </c>
      <c r="G55" s="80">
        <f t="shared" si="10"/>
        <v>0</v>
      </c>
    </row>
    <row r="56" spans="1:7" x14ac:dyDescent="0.25">
      <c r="A56" s="84" t="s">
        <v>332</v>
      </c>
      <c r="B56" s="151">
        <v>0</v>
      </c>
      <c r="C56" s="151">
        <v>0</v>
      </c>
      <c r="D56" s="151">
        <v>0</v>
      </c>
      <c r="E56" s="151">
        <v>0</v>
      </c>
      <c r="F56" s="151">
        <v>0</v>
      </c>
      <c r="G56" s="80">
        <f t="shared" si="10"/>
        <v>0</v>
      </c>
    </row>
    <row r="57" spans="1:7" x14ac:dyDescent="0.25">
      <c r="A57" s="84" t="s">
        <v>333</v>
      </c>
      <c r="B57" s="151">
        <v>30316.74</v>
      </c>
      <c r="C57" s="151">
        <v>0</v>
      </c>
      <c r="D57" s="151">
        <v>30316.74</v>
      </c>
      <c r="E57" s="151">
        <v>0</v>
      </c>
      <c r="F57" s="151">
        <v>0</v>
      </c>
      <c r="G57" s="80">
        <f t="shared" si="10"/>
        <v>30316.74</v>
      </c>
    </row>
    <row r="58" spans="1:7" x14ac:dyDescent="0.25">
      <c r="A58" s="83" t="s">
        <v>334</v>
      </c>
      <c r="B58" s="80">
        <f t="shared" ref="B58:G58" si="11">SUM(B59:B61)</f>
        <v>0</v>
      </c>
      <c r="C58" s="80">
        <f t="shared" si="11"/>
        <v>0</v>
      </c>
      <c r="D58" s="80">
        <f t="shared" si="11"/>
        <v>0</v>
      </c>
      <c r="E58" s="80">
        <f t="shared" si="11"/>
        <v>0</v>
      </c>
      <c r="F58" s="80">
        <f t="shared" si="11"/>
        <v>0</v>
      </c>
      <c r="G58" s="80">
        <f t="shared" si="11"/>
        <v>0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f>D60-E60</f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2">SUM(B63:B67,B69:B70)</f>
        <v>0</v>
      </c>
      <c r="C62" s="80">
        <f t="shared" si="12"/>
        <v>0</v>
      </c>
      <c r="D62" s="80">
        <f t="shared" si="12"/>
        <v>0</v>
      </c>
      <c r="E62" s="80">
        <f t="shared" si="12"/>
        <v>0</v>
      </c>
      <c r="F62" s="80">
        <f t="shared" si="12"/>
        <v>0</v>
      </c>
      <c r="G62" s="80">
        <f t="shared" si="12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3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3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3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3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3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3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3"/>
        <v>0</v>
      </c>
    </row>
    <row r="71" spans="1:7" x14ac:dyDescent="0.25">
      <c r="A71" s="83" t="s">
        <v>347</v>
      </c>
      <c r="B71" s="80">
        <f t="shared" ref="B71:G71" si="14">SUM(B72:B74)</f>
        <v>0</v>
      </c>
      <c r="C71" s="80">
        <f t="shared" si="14"/>
        <v>0</v>
      </c>
      <c r="D71" s="80">
        <f t="shared" si="14"/>
        <v>0</v>
      </c>
      <c r="E71" s="80">
        <f t="shared" si="14"/>
        <v>0</v>
      </c>
      <c r="F71" s="80">
        <f t="shared" si="14"/>
        <v>0</v>
      </c>
      <c r="G71" s="80">
        <f t="shared" si="14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5">SUM(B76:B82)</f>
        <v>0</v>
      </c>
      <c r="C75" s="80">
        <f t="shared" si="15"/>
        <v>0</v>
      </c>
      <c r="D75" s="80">
        <f t="shared" si="15"/>
        <v>0</v>
      </c>
      <c r="E75" s="80">
        <f t="shared" si="15"/>
        <v>0</v>
      </c>
      <c r="F75" s="80">
        <f t="shared" si="15"/>
        <v>0</v>
      </c>
      <c r="G75" s="80">
        <f t="shared" si="15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6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6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6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6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6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6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7">SUM(B85,B93,B103,B113,B123,B133,B137,B146,B150)</f>
        <v>0</v>
      </c>
      <c r="C84" s="79">
        <f t="shared" si="17"/>
        <v>8163810.6400000006</v>
      </c>
      <c r="D84" s="79">
        <f t="shared" si="17"/>
        <v>8163810.6400000006</v>
      </c>
      <c r="E84" s="79">
        <f t="shared" si="17"/>
        <v>8163810.6400000006</v>
      </c>
      <c r="F84" s="79">
        <f t="shared" si="17"/>
        <v>7376306.8900000006</v>
      </c>
      <c r="G84" s="79">
        <f t="shared" si="17"/>
        <v>0</v>
      </c>
    </row>
    <row r="85" spans="1:7" x14ac:dyDescent="0.25">
      <c r="A85" s="83" t="s">
        <v>286</v>
      </c>
      <c r="B85" s="80">
        <f t="shared" ref="B85:G85" si="18">SUM(B86:B92)</f>
        <v>0</v>
      </c>
      <c r="C85" s="151">
        <f t="shared" si="18"/>
        <v>0</v>
      </c>
      <c r="D85" s="151">
        <f t="shared" si="18"/>
        <v>0</v>
      </c>
      <c r="E85" s="151">
        <f t="shared" si="18"/>
        <v>0</v>
      </c>
      <c r="F85" s="151">
        <f t="shared" si="18"/>
        <v>0</v>
      </c>
      <c r="G85" s="80">
        <f t="shared" si="18"/>
        <v>0</v>
      </c>
    </row>
    <row r="86" spans="1:7" x14ac:dyDescent="0.25">
      <c r="A86" s="84" t="s">
        <v>287</v>
      </c>
      <c r="B86" s="80">
        <v>0</v>
      </c>
      <c r="C86" s="151">
        <v>0</v>
      </c>
      <c r="D86" s="151">
        <v>0</v>
      </c>
      <c r="E86" s="151">
        <v>0</v>
      </c>
      <c r="F86" s="151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151">
        <v>0</v>
      </c>
      <c r="D87" s="151">
        <v>0</v>
      </c>
      <c r="E87" s="151">
        <v>0</v>
      </c>
      <c r="F87" s="151">
        <v>0</v>
      </c>
      <c r="G87" s="80">
        <f t="shared" ref="G87:G92" si="19">D87-E87</f>
        <v>0</v>
      </c>
    </row>
    <row r="88" spans="1:7" x14ac:dyDescent="0.25">
      <c r="A88" s="84" t="s">
        <v>289</v>
      </c>
      <c r="B88" s="80">
        <v>0</v>
      </c>
      <c r="C88" s="151">
        <v>0</v>
      </c>
      <c r="D88" s="151">
        <v>0</v>
      </c>
      <c r="E88" s="151">
        <v>0</v>
      </c>
      <c r="F88" s="151">
        <v>0</v>
      </c>
      <c r="G88" s="80">
        <f t="shared" si="19"/>
        <v>0</v>
      </c>
    </row>
    <row r="89" spans="1:7" x14ac:dyDescent="0.25">
      <c r="A89" s="84" t="s">
        <v>290</v>
      </c>
      <c r="B89" s="80">
        <v>0</v>
      </c>
      <c r="C89" s="151">
        <v>0</v>
      </c>
      <c r="D89" s="151">
        <v>0</v>
      </c>
      <c r="E89" s="151">
        <v>0</v>
      </c>
      <c r="F89" s="151">
        <v>0</v>
      </c>
      <c r="G89" s="80">
        <f t="shared" si="19"/>
        <v>0</v>
      </c>
    </row>
    <row r="90" spans="1:7" x14ac:dyDescent="0.25">
      <c r="A90" s="84" t="s">
        <v>291</v>
      </c>
      <c r="B90" s="80">
        <v>0</v>
      </c>
      <c r="C90" s="151">
        <v>0</v>
      </c>
      <c r="D90" s="151">
        <v>0</v>
      </c>
      <c r="E90" s="151">
        <v>0</v>
      </c>
      <c r="F90" s="151">
        <v>0</v>
      </c>
      <c r="G90" s="80">
        <f t="shared" si="19"/>
        <v>0</v>
      </c>
    </row>
    <row r="91" spans="1:7" x14ac:dyDescent="0.25">
      <c r="A91" s="84" t="s">
        <v>292</v>
      </c>
      <c r="B91" s="80">
        <v>0</v>
      </c>
      <c r="C91" s="151">
        <v>0</v>
      </c>
      <c r="D91" s="151">
        <v>0</v>
      </c>
      <c r="E91" s="151">
        <v>0</v>
      </c>
      <c r="F91" s="151">
        <v>0</v>
      </c>
      <c r="G91" s="80">
        <f t="shared" si="19"/>
        <v>0</v>
      </c>
    </row>
    <row r="92" spans="1:7" x14ac:dyDescent="0.25">
      <c r="A92" s="84" t="s">
        <v>293</v>
      </c>
      <c r="B92" s="80">
        <v>0</v>
      </c>
      <c r="C92" s="151">
        <v>0</v>
      </c>
      <c r="D92" s="151">
        <v>0</v>
      </c>
      <c r="E92" s="151">
        <v>0</v>
      </c>
      <c r="F92" s="151">
        <v>0</v>
      </c>
      <c r="G92" s="80">
        <f t="shared" si="19"/>
        <v>0</v>
      </c>
    </row>
    <row r="93" spans="1:7" x14ac:dyDescent="0.25">
      <c r="A93" s="83" t="s">
        <v>294</v>
      </c>
      <c r="B93" s="80">
        <f t="shared" ref="B93:G93" si="20">SUM(B94:B102)</f>
        <v>0</v>
      </c>
      <c r="C93" s="151">
        <f t="shared" si="20"/>
        <v>397903.24</v>
      </c>
      <c r="D93" s="151">
        <f t="shared" si="20"/>
        <v>397903.24</v>
      </c>
      <c r="E93" s="151">
        <f t="shared" si="20"/>
        <v>397903.24</v>
      </c>
      <c r="F93" s="151">
        <f t="shared" si="20"/>
        <v>397903.24</v>
      </c>
      <c r="G93" s="80">
        <f t="shared" si="20"/>
        <v>0</v>
      </c>
    </row>
    <row r="94" spans="1:7" x14ac:dyDescent="0.25">
      <c r="A94" s="84" t="s">
        <v>295</v>
      </c>
      <c r="B94" s="80">
        <v>0</v>
      </c>
      <c r="C94" s="151">
        <v>57043</v>
      </c>
      <c r="D94" s="151">
        <v>57043</v>
      </c>
      <c r="E94" s="151">
        <v>57043</v>
      </c>
      <c r="F94" s="151">
        <v>57043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151">
        <v>17666.53</v>
      </c>
      <c r="D95" s="151">
        <v>17666.53</v>
      </c>
      <c r="E95" s="151">
        <v>17666.53</v>
      </c>
      <c r="F95" s="151">
        <v>17666.53</v>
      </c>
      <c r="G95" s="80">
        <f t="shared" ref="G95:G102" si="21">D95-E95</f>
        <v>0</v>
      </c>
    </row>
    <row r="96" spans="1:7" x14ac:dyDescent="0.25">
      <c r="A96" s="84" t="s">
        <v>297</v>
      </c>
      <c r="B96" s="80">
        <v>0</v>
      </c>
      <c r="C96" s="151">
        <v>9540</v>
      </c>
      <c r="D96" s="151">
        <v>9540</v>
      </c>
      <c r="E96" s="151">
        <v>9540</v>
      </c>
      <c r="F96" s="151">
        <v>9540</v>
      </c>
      <c r="G96" s="80">
        <f t="shared" si="21"/>
        <v>0</v>
      </c>
    </row>
    <row r="97" spans="1:7" x14ac:dyDescent="0.25">
      <c r="A97" s="84" t="s">
        <v>298</v>
      </c>
      <c r="B97" s="80">
        <v>0</v>
      </c>
      <c r="C97" s="151">
        <v>0</v>
      </c>
      <c r="D97" s="151">
        <v>0</v>
      </c>
      <c r="E97" s="151">
        <v>0</v>
      </c>
      <c r="F97" s="151">
        <v>0</v>
      </c>
      <c r="G97" s="80">
        <f t="shared" si="21"/>
        <v>0</v>
      </c>
    </row>
    <row r="98" spans="1:7" x14ac:dyDescent="0.25">
      <c r="A98" s="42" t="s">
        <v>299</v>
      </c>
      <c r="B98" s="80">
        <v>0</v>
      </c>
      <c r="C98" s="151">
        <v>313653.71000000002</v>
      </c>
      <c r="D98" s="151">
        <v>313653.71000000002</v>
      </c>
      <c r="E98" s="151">
        <v>313653.71000000002</v>
      </c>
      <c r="F98" s="151">
        <v>313653.71000000002</v>
      </c>
      <c r="G98" s="80">
        <f t="shared" si="21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1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1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1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1"/>
        <v>0</v>
      </c>
    </row>
    <row r="103" spans="1:7" x14ac:dyDescent="0.25">
      <c r="A103" s="83" t="s">
        <v>304</v>
      </c>
      <c r="B103" s="80">
        <f t="shared" ref="B103:G103" si="22">SUM(B104:B112)</f>
        <v>0</v>
      </c>
      <c r="C103" s="80">
        <f t="shared" si="22"/>
        <v>0</v>
      </c>
      <c r="D103" s="80">
        <f t="shared" si="22"/>
        <v>0</v>
      </c>
      <c r="E103" s="80">
        <f t="shared" si="22"/>
        <v>0</v>
      </c>
      <c r="F103" s="80">
        <f t="shared" si="22"/>
        <v>0</v>
      </c>
      <c r="G103" s="80">
        <f t="shared" si="22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3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3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3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3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3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3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3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3"/>
        <v>0</v>
      </c>
    </row>
    <row r="113" spans="1:7" x14ac:dyDescent="0.25">
      <c r="A113" s="83" t="s">
        <v>314</v>
      </c>
      <c r="B113" s="80">
        <f t="shared" ref="B113:G113" si="24">SUM(B114:B122)</f>
        <v>0</v>
      </c>
      <c r="C113" s="151">
        <f t="shared" si="24"/>
        <v>4073307.66</v>
      </c>
      <c r="D113" s="151">
        <f t="shared" si="24"/>
        <v>4073307.66</v>
      </c>
      <c r="E113" s="151">
        <f t="shared" si="24"/>
        <v>4073307.66</v>
      </c>
      <c r="F113" s="151">
        <f t="shared" si="24"/>
        <v>4073307.66</v>
      </c>
      <c r="G113" s="80">
        <f t="shared" si="24"/>
        <v>0</v>
      </c>
    </row>
    <row r="114" spans="1:7" x14ac:dyDescent="0.25">
      <c r="A114" s="84" t="s">
        <v>315</v>
      </c>
      <c r="B114" s="80">
        <v>0</v>
      </c>
      <c r="C114" s="151">
        <v>0</v>
      </c>
      <c r="D114" s="151">
        <v>0</v>
      </c>
      <c r="E114" s="151">
        <v>0</v>
      </c>
      <c r="F114" s="151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151">
        <v>1273307.6599999999</v>
      </c>
      <c r="D115" s="151">
        <v>1273307.6599999999</v>
      </c>
      <c r="E115" s="151">
        <v>1273307.6599999999</v>
      </c>
      <c r="F115" s="151">
        <v>1273307.6599999999</v>
      </c>
      <c r="G115" s="80">
        <f t="shared" ref="G115:G122" si="25">D115-E115</f>
        <v>0</v>
      </c>
    </row>
    <row r="116" spans="1:7" x14ac:dyDescent="0.25">
      <c r="A116" s="84" t="s">
        <v>317</v>
      </c>
      <c r="B116" s="80">
        <v>0</v>
      </c>
      <c r="C116" s="151">
        <v>0</v>
      </c>
      <c r="D116" s="151">
        <v>0</v>
      </c>
      <c r="E116" s="151">
        <v>0</v>
      </c>
      <c r="F116" s="151">
        <v>0</v>
      </c>
      <c r="G116" s="80">
        <f t="shared" si="25"/>
        <v>0</v>
      </c>
    </row>
    <row r="117" spans="1:7" x14ac:dyDescent="0.25">
      <c r="A117" s="84" t="s">
        <v>318</v>
      </c>
      <c r="B117" s="80">
        <v>0</v>
      </c>
      <c r="C117" s="151">
        <v>2800000</v>
      </c>
      <c r="D117" s="151">
        <v>2800000</v>
      </c>
      <c r="E117" s="151">
        <v>2800000</v>
      </c>
      <c r="F117" s="151">
        <v>2800000</v>
      </c>
      <c r="G117" s="80">
        <f t="shared" si="25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5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5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5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5"/>
        <v>0</v>
      </c>
    </row>
    <row r="122" spans="1:7" x14ac:dyDescent="0.25">
      <c r="A122" s="84" t="s">
        <v>323</v>
      </c>
      <c r="B122" s="80">
        <v>0</v>
      </c>
      <c r="C122" s="151">
        <v>0</v>
      </c>
      <c r="D122" s="151">
        <v>0</v>
      </c>
      <c r="E122" s="151">
        <v>0</v>
      </c>
      <c r="F122" s="151">
        <v>0</v>
      </c>
      <c r="G122" s="80">
        <f t="shared" si="25"/>
        <v>0</v>
      </c>
    </row>
    <row r="123" spans="1:7" x14ac:dyDescent="0.25">
      <c r="A123" s="83" t="s">
        <v>324</v>
      </c>
      <c r="B123" s="80">
        <f t="shared" ref="B123:G123" si="26">SUM(B124:B132)</f>
        <v>0</v>
      </c>
      <c r="C123" s="151">
        <f t="shared" si="26"/>
        <v>3692599.74</v>
      </c>
      <c r="D123" s="151">
        <f t="shared" si="26"/>
        <v>3692599.74</v>
      </c>
      <c r="E123" s="151">
        <f t="shared" si="26"/>
        <v>3692599.74</v>
      </c>
      <c r="F123" s="151">
        <f t="shared" si="26"/>
        <v>2905095.99</v>
      </c>
      <c r="G123" s="80">
        <f t="shared" si="26"/>
        <v>0</v>
      </c>
    </row>
    <row r="124" spans="1:7" x14ac:dyDescent="0.25">
      <c r="A124" s="84" t="s">
        <v>325</v>
      </c>
      <c r="B124" s="80">
        <v>0</v>
      </c>
      <c r="C124" s="151">
        <v>96827.72</v>
      </c>
      <c r="D124" s="151">
        <v>96827.72</v>
      </c>
      <c r="E124" s="151">
        <v>96827.72</v>
      </c>
      <c r="F124" s="151">
        <v>96827.72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151">
        <v>0</v>
      </c>
      <c r="D125" s="151">
        <v>0</v>
      </c>
      <c r="E125" s="151">
        <v>0</v>
      </c>
      <c r="F125" s="151">
        <v>0</v>
      </c>
      <c r="G125" s="80">
        <f t="shared" ref="G125:G132" si="27">D125-E125</f>
        <v>0</v>
      </c>
    </row>
    <row r="126" spans="1:7" x14ac:dyDescent="0.25">
      <c r="A126" s="84" t="s">
        <v>327</v>
      </c>
      <c r="B126" s="80">
        <v>0</v>
      </c>
      <c r="C126" s="151">
        <v>1686346.29</v>
      </c>
      <c r="D126" s="151">
        <v>1686346.29</v>
      </c>
      <c r="E126" s="151">
        <v>1686346.29</v>
      </c>
      <c r="F126" s="151">
        <v>1686346.29</v>
      </c>
      <c r="G126" s="80">
        <f t="shared" si="27"/>
        <v>0</v>
      </c>
    </row>
    <row r="127" spans="1:7" x14ac:dyDescent="0.25">
      <c r="A127" s="84" t="s">
        <v>328</v>
      </c>
      <c r="B127" s="80">
        <v>0</v>
      </c>
      <c r="C127" s="151">
        <v>1121921.98</v>
      </c>
      <c r="D127" s="151">
        <v>1121921.98</v>
      </c>
      <c r="E127" s="151">
        <v>1121921.98</v>
      </c>
      <c r="F127" s="151">
        <v>1121921.98</v>
      </c>
      <c r="G127" s="80">
        <f t="shared" si="27"/>
        <v>0</v>
      </c>
    </row>
    <row r="128" spans="1:7" x14ac:dyDescent="0.25">
      <c r="A128" s="84" t="s">
        <v>329</v>
      </c>
      <c r="B128" s="80">
        <v>0</v>
      </c>
      <c r="C128" s="151">
        <v>0</v>
      </c>
      <c r="D128" s="151">
        <v>0</v>
      </c>
      <c r="E128" s="151">
        <v>0</v>
      </c>
      <c r="F128" s="151">
        <v>0</v>
      </c>
      <c r="G128" s="80">
        <f t="shared" si="27"/>
        <v>0</v>
      </c>
    </row>
    <row r="129" spans="1:7" x14ac:dyDescent="0.25">
      <c r="A129" s="84" t="s">
        <v>330</v>
      </c>
      <c r="B129" s="80">
        <v>0</v>
      </c>
      <c r="C129" s="151">
        <v>0</v>
      </c>
      <c r="D129" s="151">
        <v>0</v>
      </c>
      <c r="E129" s="151">
        <v>0</v>
      </c>
      <c r="F129" s="151">
        <v>0</v>
      </c>
      <c r="G129" s="80">
        <f t="shared" si="27"/>
        <v>0</v>
      </c>
    </row>
    <row r="130" spans="1:7" x14ac:dyDescent="0.25">
      <c r="A130" s="84" t="s">
        <v>331</v>
      </c>
      <c r="B130" s="80">
        <v>0</v>
      </c>
      <c r="C130" s="151">
        <v>0</v>
      </c>
      <c r="D130" s="151">
        <v>0</v>
      </c>
      <c r="E130" s="151">
        <v>0</v>
      </c>
      <c r="F130" s="151">
        <v>0</v>
      </c>
      <c r="G130" s="80">
        <f t="shared" si="27"/>
        <v>0</v>
      </c>
    </row>
    <row r="131" spans="1:7" x14ac:dyDescent="0.25">
      <c r="A131" s="84" t="s">
        <v>332</v>
      </c>
      <c r="B131" s="80">
        <v>0</v>
      </c>
      <c r="C131" s="151">
        <v>787503.75</v>
      </c>
      <c r="D131" s="151">
        <v>787503.75</v>
      </c>
      <c r="E131" s="151">
        <v>787503.75</v>
      </c>
      <c r="F131" s="151">
        <v>0</v>
      </c>
      <c r="G131" s="80">
        <f t="shared" si="27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7"/>
        <v>0</v>
      </c>
    </row>
    <row r="133" spans="1:7" x14ac:dyDescent="0.25">
      <c r="A133" s="83" t="s">
        <v>334</v>
      </c>
      <c r="B133" s="80">
        <f t="shared" ref="B133:G133" si="28">SUM(B134:B136)</f>
        <v>0</v>
      </c>
      <c r="C133" s="80">
        <f t="shared" si="28"/>
        <v>0</v>
      </c>
      <c r="D133" s="80">
        <f t="shared" si="28"/>
        <v>0</v>
      </c>
      <c r="E133" s="80">
        <f t="shared" si="28"/>
        <v>0</v>
      </c>
      <c r="F133" s="80">
        <f t="shared" si="28"/>
        <v>0</v>
      </c>
      <c r="G133" s="80">
        <f t="shared" si="28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9">SUM(B138:B142,B144:B145)</f>
        <v>0</v>
      </c>
      <c r="C137" s="80">
        <f t="shared" si="29"/>
        <v>0</v>
      </c>
      <c r="D137" s="80">
        <f t="shared" si="29"/>
        <v>0</v>
      </c>
      <c r="E137" s="80">
        <f t="shared" si="29"/>
        <v>0</v>
      </c>
      <c r="F137" s="80">
        <f t="shared" si="29"/>
        <v>0</v>
      </c>
      <c r="G137" s="80">
        <f t="shared" si="29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0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0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0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0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30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30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0"/>
        <v>0</v>
      </c>
    </row>
    <row r="146" spans="1:7" x14ac:dyDescent="0.25">
      <c r="A146" s="83" t="s">
        <v>347</v>
      </c>
      <c r="B146" s="80">
        <f t="shared" ref="B146:G146" si="31">SUM(B147:B149)</f>
        <v>0</v>
      </c>
      <c r="C146" s="80">
        <f t="shared" si="31"/>
        <v>0</v>
      </c>
      <c r="D146" s="80">
        <f t="shared" si="31"/>
        <v>0</v>
      </c>
      <c r="E146" s="80">
        <f t="shared" si="31"/>
        <v>0</v>
      </c>
      <c r="F146" s="80">
        <f t="shared" si="31"/>
        <v>0</v>
      </c>
      <c r="G146" s="80">
        <f t="shared" si="31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2">SUM(B151:B157)</f>
        <v>0</v>
      </c>
      <c r="C150" s="80">
        <f t="shared" si="32"/>
        <v>0</v>
      </c>
      <c r="D150" s="80">
        <f t="shared" si="32"/>
        <v>0</v>
      </c>
      <c r="E150" s="80">
        <f t="shared" si="32"/>
        <v>0</v>
      </c>
      <c r="F150" s="80">
        <f t="shared" si="32"/>
        <v>0</v>
      </c>
      <c r="G150" s="80">
        <f t="shared" si="32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3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3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3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3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3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3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4">B9+B84</f>
        <v>93328659.000000015</v>
      </c>
      <c r="C159" s="79">
        <f t="shared" si="34"/>
        <v>28224508.359999992</v>
      </c>
      <c r="D159" s="79">
        <f t="shared" si="34"/>
        <v>121553167.36</v>
      </c>
      <c r="E159" s="79">
        <f t="shared" si="34"/>
        <v>110759530.23999999</v>
      </c>
      <c r="F159" s="79">
        <f t="shared" si="34"/>
        <v>108951707.27</v>
      </c>
      <c r="G159" s="79">
        <f t="shared" si="34"/>
        <v>10793637.120000001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0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93328659.000000015</v>
      </c>
      <c r="Q2" s="18">
        <f>'Formato 6 a)'!C9</f>
        <v>20060697.719999991</v>
      </c>
      <c r="R2" s="18">
        <f>'Formato 6 a)'!D9</f>
        <v>113389356.72</v>
      </c>
      <c r="S2" s="18">
        <f>'Formato 6 a)'!E9</f>
        <v>102595719.59999999</v>
      </c>
      <c r="T2" s="18">
        <f>'Formato 6 a)'!F9</f>
        <v>101575400.38</v>
      </c>
      <c r="U2" s="18">
        <f>'Formato 6 a)'!G9</f>
        <v>10793637.120000001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68534228.090000004</v>
      </c>
      <c r="Q3" s="18">
        <f>'Formato 6 a)'!C10</f>
        <v>16341998.339999996</v>
      </c>
      <c r="R3" s="18">
        <f>'Formato 6 a)'!D10</f>
        <v>84876226.430000007</v>
      </c>
      <c r="S3" s="18">
        <f>'Formato 6 a)'!E10</f>
        <v>79477548.629999995</v>
      </c>
      <c r="T3" s="18">
        <f>'Formato 6 a)'!F10</f>
        <v>79477548.629999995</v>
      </c>
      <c r="U3" s="18">
        <f>'Formato 6 a)'!G10</f>
        <v>5398677.8000000017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42996407.810000002</v>
      </c>
      <c r="Q4" s="18">
        <f>'Formato 6 a)'!C11</f>
        <v>10157866.149999999</v>
      </c>
      <c r="R4" s="18">
        <f>'Formato 6 a)'!D11</f>
        <v>53154273.960000001</v>
      </c>
      <c r="S4" s="18">
        <f>'Formato 6 a)'!E11</f>
        <v>52153147.890000001</v>
      </c>
      <c r="T4" s="18">
        <f>'Formato 6 a)'!F11</f>
        <v>52153147.890000001</v>
      </c>
      <c r="U4" s="18">
        <f>'Formato 6 a)'!G11</f>
        <v>1001126.0700000003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6249636.9199999999</v>
      </c>
      <c r="Q6" s="18">
        <f>'Formato 6 a)'!C13</f>
        <v>2369685.9900000002</v>
      </c>
      <c r="R6" s="18">
        <f>'Formato 6 a)'!D13</f>
        <v>8619322.9100000001</v>
      </c>
      <c r="S6" s="18">
        <f>'Formato 6 a)'!E13</f>
        <v>7853537.6100000013</v>
      </c>
      <c r="T6" s="18">
        <f>'Formato 6 a)'!F13</f>
        <v>7853537.6100000013</v>
      </c>
      <c r="U6" s="18">
        <f>'Formato 6 a)'!G13</f>
        <v>765785.29999999888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10811646.990000002</v>
      </c>
      <c r="Q7" s="18">
        <f>'Formato 6 a)'!C14</f>
        <v>2910486.34</v>
      </c>
      <c r="R7" s="18">
        <f>'Formato 6 a)'!D14</f>
        <v>13722133.330000002</v>
      </c>
      <c r="S7" s="18">
        <f>'Formato 6 a)'!E14</f>
        <v>12094150.42</v>
      </c>
      <c r="T7" s="18">
        <f>'Formato 6 a)'!F14</f>
        <v>12094150.42</v>
      </c>
      <c r="U7" s="18">
        <f>'Formato 6 a)'!G14</f>
        <v>1627982.910000002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8476536.3700000029</v>
      </c>
      <c r="Q8" s="18">
        <f>'Formato 6 a)'!C15</f>
        <v>903959.85999999754</v>
      </c>
      <c r="R8" s="18">
        <f>'Formato 6 a)'!D15</f>
        <v>9380496.2300000004</v>
      </c>
      <c r="S8" s="18">
        <f>'Formato 6 a)'!E15</f>
        <v>7376712.71</v>
      </c>
      <c r="T8" s="18">
        <f>'Formato 6 a)'!F15</f>
        <v>7376712.71</v>
      </c>
      <c r="U8" s="18">
        <f>'Formato 6 a)'!G15</f>
        <v>2003783.5200000005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5508899.3200000012</v>
      </c>
      <c r="Q11" s="18">
        <f>'Formato 6 a)'!C18</f>
        <v>81705.50999999803</v>
      </c>
      <c r="R11" s="18">
        <f>'Formato 6 a)'!D18</f>
        <v>5590604.8300000001</v>
      </c>
      <c r="S11" s="18">
        <f>'Formato 6 a)'!E18</f>
        <v>4675661.41</v>
      </c>
      <c r="T11" s="18">
        <f>'Formato 6 a)'!F18</f>
        <v>4403638.4399999995</v>
      </c>
      <c r="U11" s="18">
        <f>'Formato 6 a)'!G18</f>
        <v>914943.41999999969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1623847.3500000003</v>
      </c>
      <c r="Q12" s="18">
        <f>'Formato 6 a)'!C19</f>
        <v>-552901.64000000036</v>
      </c>
      <c r="R12" s="18">
        <f>'Formato 6 a)'!D19</f>
        <v>1070945.71</v>
      </c>
      <c r="S12" s="18">
        <f>'Formato 6 a)'!E19</f>
        <v>944400.99</v>
      </c>
      <c r="T12" s="18">
        <f>'Formato 6 a)'!F19</f>
        <v>883957.59</v>
      </c>
      <c r="U12" s="18">
        <f>'Formato 6 a)'!G19</f>
        <v>126544.71999999997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765309.43</v>
      </c>
      <c r="Q13" s="18">
        <f>'Formato 6 a)'!C20</f>
        <v>-46933.550000000047</v>
      </c>
      <c r="R13" s="18">
        <f>'Formato 6 a)'!D20</f>
        <v>718375.88</v>
      </c>
      <c r="S13" s="18">
        <f>'Formato 6 a)'!E20</f>
        <v>578303.23</v>
      </c>
      <c r="T13" s="18">
        <f>'Formato 6 a)'!F20</f>
        <v>560636.69999999995</v>
      </c>
      <c r="U13" s="18">
        <f>'Formato 6 a)'!G20</f>
        <v>140072.65000000002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3674</v>
      </c>
      <c r="R14" s="18">
        <f>'Formato 6 a)'!D21</f>
        <v>3674</v>
      </c>
      <c r="S14" s="18">
        <f>'Formato 6 a)'!E21</f>
        <v>3664</v>
      </c>
      <c r="T14" s="18">
        <f>'Formato 6 a)'!F21</f>
        <v>3664</v>
      </c>
      <c r="U14" s="18">
        <f>'Formato 6 a)'!G21</f>
        <v>10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1147061.6700000013</v>
      </c>
      <c r="Q15" s="18">
        <f>'Formato 6 a)'!C22</f>
        <v>179625.95999999857</v>
      </c>
      <c r="R15" s="18">
        <f>'Formato 6 a)'!D22</f>
        <v>1326687.6299999999</v>
      </c>
      <c r="S15" s="18">
        <f>'Formato 6 a)'!E22</f>
        <v>1182405.31</v>
      </c>
      <c r="T15" s="18">
        <f>'Formato 6 a)'!F22</f>
        <v>1133131.72</v>
      </c>
      <c r="U15" s="18">
        <f>'Formato 6 a)'!G22</f>
        <v>144282.31999999983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169287.51</v>
      </c>
      <c r="Q16" s="18">
        <f>'Formato 6 a)'!C23</f>
        <v>-638.6600000000326</v>
      </c>
      <c r="R16" s="18">
        <f>'Formato 6 a)'!D23</f>
        <v>168648.84999999998</v>
      </c>
      <c r="S16" s="18">
        <f>'Formato 6 a)'!E23</f>
        <v>163412.06</v>
      </c>
      <c r="T16" s="18">
        <f>'Formato 6 a)'!F23</f>
        <v>163412.06</v>
      </c>
      <c r="U16" s="18">
        <f>'Formato 6 a)'!G23</f>
        <v>5236.789999999979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1344346.51</v>
      </c>
      <c r="Q17" s="18">
        <f>'Formato 6 a)'!C24</f>
        <v>273533.42999999993</v>
      </c>
      <c r="R17" s="18">
        <f>'Formato 6 a)'!D24</f>
        <v>1617879.94</v>
      </c>
      <c r="S17" s="18">
        <f>'Formato 6 a)'!E24</f>
        <v>1234031.6599999999</v>
      </c>
      <c r="T17" s="18">
        <f>'Formato 6 a)'!F24</f>
        <v>1206869.94</v>
      </c>
      <c r="U17" s="18">
        <f>'Formato 6 a)'!G24</f>
        <v>383848.28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236246.02</v>
      </c>
      <c r="Q18" s="18">
        <f>'Formato 6 a)'!C25</f>
        <v>8450.9800000000105</v>
      </c>
      <c r="R18" s="18">
        <f>'Formato 6 a)'!D25</f>
        <v>244697</v>
      </c>
      <c r="S18" s="18">
        <f>'Formato 6 a)'!E25</f>
        <v>189034.17</v>
      </c>
      <c r="T18" s="18">
        <f>'Formato 6 a)'!F25</f>
        <v>189038.17</v>
      </c>
      <c r="U18" s="18">
        <f>'Formato 6 a)'!G25</f>
        <v>55662.829999999987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222800.83000000005</v>
      </c>
      <c r="Q20" s="18">
        <f>'Formato 6 a)'!C27</f>
        <v>216894.98999999996</v>
      </c>
      <c r="R20" s="18">
        <f>'Formato 6 a)'!D27</f>
        <v>439695.82</v>
      </c>
      <c r="S20" s="18">
        <f>'Formato 6 a)'!E27</f>
        <v>380409.99</v>
      </c>
      <c r="T20" s="18">
        <f>'Formato 6 a)'!F27</f>
        <v>262928.26</v>
      </c>
      <c r="U20" s="18">
        <f>'Formato 6 a)'!G27</f>
        <v>59285.830000000016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15130060.550000004</v>
      </c>
      <c r="Q21" s="18">
        <f>'Formato 6 a)'!C28</f>
        <v>2286115.8499999987</v>
      </c>
      <c r="R21" s="18">
        <f>'Formato 6 a)'!D28</f>
        <v>17416176.399999999</v>
      </c>
      <c r="S21" s="18">
        <f>'Formato 6 a)'!E28</f>
        <v>13825398.280000003</v>
      </c>
      <c r="T21" s="18">
        <f>'Formato 6 a)'!F28</f>
        <v>13593126.040000003</v>
      </c>
      <c r="U21" s="18">
        <f>'Formato 6 a)'!G28</f>
        <v>3590778.1199999982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1625395.74</v>
      </c>
      <c r="Q22" s="18">
        <f>'Formato 6 a)'!C29</f>
        <v>233571.13000000059</v>
      </c>
      <c r="R22" s="18">
        <f>'Formato 6 a)'!D29</f>
        <v>1858966.8700000006</v>
      </c>
      <c r="S22" s="18">
        <f>'Formato 6 a)'!E29</f>
        <v>1676207.45</v>
      </c>
      <c r="T22" s="18">
        <f>'Formato 6 a)'!F29</f>
        <v>1669019.45</v>
      </c>
      <c r="U22" s="18">
        <f>'Formato 6 a)'!G29</f>
        <v>182759.42000000062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81234.66</v>
      </c>
      <c r="R23" s="18">
        <f>'Formato 6 a)'!D30</f>
        <v>81234.66</v>
      </c>
      <c r="S23" s="18">
        <f>'Formato 6 a)'!E30</f>
        <v>72568.2</v>
      </c>
      <c r="T23" s="18">
        <f>'Formato 6 a)'!F30</f>
        <v>72568.2</v>
      </c>
      <c r="U23" s="18">
        <f>'Formato 6 a)'!G30</f>
        <v>8666.4600000000064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5073500.8800000018</v>
      </c>
      <c r="Q24" s="18">
        <f>'Formato 6 a)'!C31</f>
        <v>938448.01999999769</v>
      </c>
      <c r="R24" s="18">
        <f>'Formato 6 a)'!D31</f>
        <v>6011948.8999999994</v>
      </c>
      <c r="S24" s="18">
        <f>'Formato 6 a)'!E31</f>
        <v>4593400.2300000004</v>
      </c>
      <c r="T24" s="18">
        <f>'Formato 6 a)'!F31</f>
        <v>4424873.41</v>
      </c>
      <c r="U24" s="18">
        <f>'Formato 6 a)'!G31</f>
        <v>1418548.669999999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290858.97000000003</v>
      </c>
      <c r="Q25" s="18">
        <f>'Formato 6 a)'!C32</f>
        <v>117650.66999999993</v>
      </c>
      <c r="R25" s="18">
        <f>'Formato 6 a)'!D32</f>
        <v>408509.63999999996</v>
      </c>
      <c r="S25" s="18">
        <f>'Formato 6 a)'!E32</f>
        <v>400049.61</v>
      </c>
      <c r="T25" s="18">
        <f>'Formato 6 a)'!F32</f>
        <v>396337.61</v>
      </c>
      <c r="U25" s="18">
        <f>'Formato 6 a)'!G32</f>
        <v>8460.0299999999697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2672895.4199999995</v>
      </c>
      <c r="Q26" s="18">
        <f>'Formato 6 a)'!C33</f>
        <v>1277629.0300000012</v>
      </c>
      <c r="R26" s="18">
        <f>'Formato 6 a)'!D33</f>
        <v>3950524.4500000007</v>
      </c>
      <c r="S26" s="18">
        <f>'Formato 6 a)'!E33</f>
        <v>3351342.0200000009</v>
      </c>
      <c r="T26" s="18">
        <f>'Formato 6 a)'!F33</f>
        <v>3298496.6000000006</v>
      </c>
      <c r="U26" s="18">
        <f>'Formato 6 a)'!G33</f>
        <v>599182.4299999997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389714.07999999996</v>
      </c>
      <c r="Q27" s="18">
        <f>'Formato 6 a)'!C34</f>
        <v>-133236.06999999995</v>
      </c>
      <c r="R27" s="18">
        <f>'Formato 6 a)'!D34</f>
        <v>256478.01</v>
      </c>
      <c r="S27" s="18">
        <f>'Formato 6 a)'!E34</f>
        <v>150879.56</v>
      </c>
      <c r="T27" s="18">
        <f>'Formato 6 a)'!F34</f>
        <v>150879.56</v>
      </c>
      <c r="U27" s="18">
        <f>'Formato 6 a)'!G34</f>
        <v>105598.45000000001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329537.23999999993</v>
      </c>
      <c r="Q28" s="18">
        <f>'Formato 6 a)'!C35</f>
        <v>-6537.6499999999651</v>
      </c>
      <c r="R28" s="18">
        <f>'Formato 6 a)'!D35</f>
        <v>322999.58999999997</v>
      </c>
      <c r="S28" s="18">
        <f>'Formato 6 a)'!E35</f>
        <v>262270.14</v>
      </c>
      <c r="T28" s="18">
        <f>'Formato 6 a)'!F35</f>
        <v>262270.14</v>
      </c>
      <c r="U28" s="18">
        <f>'Formato 6 a)'!G35</f>
        <v>60729.449999999953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3334340.2400000012</v>
      </c>
      <c r="Q29" s="18">
        <f>'Formato 6 a)'!C36</f>
        <v>-496249.30000000075</v>
      </c>
      <c r="R29" s="18">
        <f>'Formato 6 a)'!D36</f>
        <v>2838090.9400000004</v>
      </c>
      <c r="S29" s="18">
        <f>'Formato 6 a)'!E36</f>
        <v>1848313.0900000005</v>
      </c>
      <c r="T29" s="18">
        <f>'Formato 6 a)'!F36</f>
        <v>1848313.0900000005</v>
      </c>
      <c r="U29" s="18">
        <f>'Formato 6 a)'!G36</f>
        <v>989777.84999999986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1413817.98</v>
      </c>
      <c r="Q30" s="18">
        <f>'Formato 6 a)'!C37</f>
        <v>273605.35999999987</v>
      </c>
      <c r="R30" s="18">
        <f>'Formato 6 a)'!D37</f>
        <v>1687423.3399999999</v>
      </c>
      <c r="S30" s="18">
        <f>'Formato 6 a)'!E37</f>
        <v>1470367.9800000002</v>
      </c>
      <c r="T30" s="18">
        <f>'Formato 6 a)'!F37</f>
        <v>1470367.9800000002</v>
      </c>
      <c r="U30" s="18">
        <f>'Formato 6 a)'!G37</f>
        <v>217055.35999999964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3256207.0100000002</v>
      </c>
      <c r="Q31" s="18">
        <f>'Formato 6 a)'!C38</f>
        <v>1153653.7999999993</v>
      </c>
      <c r="R31" s="18">
        <f>'Formato 6 a)'!D38</f>
        <v>4409860.8099999996</v>
      </c>
      <c r="S31" s="18">
        <f>'Formato 6 a)'!E38</f>
        <v>3771208.42</v>
      </c>
      <c r="T31" s="18">
        <f>'Formato 6 a)'!F38</f>
        <v>3321256.42</v>
      </c>
      <c r="U31" s="18">
        <f>'Formato 6 a)'!G38</f>
        <v>638652.38999999966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3256207.0100000002</v>
      </c>
      <c r="Q35" s="18">
        <f>'Formato 6 a)'!C42</f>
        <v>1153653.7999999993</v>
      </c>
      <c r="R35" s="18">
        <f>'Formato 6 a)'!D42</f>
        <v>4409860.8099999996</v>
      </c>
      <c r="S35" s="18">
        <f>'Formato 6 a)'!E42</f>
        <v>3771208.42</v>
      </c>
      <c r="T35" s="18">
        <f>'Formato 6 a)'!F42</f>
        <v>3321256.42</v>
      </c>
      <c r="U35" s="18">
        <f>'Formato 6 a)'!G42</f>
        <v>638652.38999999966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899264.03</v>
      </c>
      <c r="Q41" s="18">
        <f>'Formato 6 a)'!C48</f>
        <v>197224.21999999991</v>
      </c>
      <c r="R41" s="18">
        <f>'Formato 6 a)'!D48</f>
        <v>1096488.25</v>
      </c>
      <c r="S41" s="18">
        <f>'Formato 6 a)'!E48</f>
        <v>845902.85999999987</v>
      </c>
      <c r="T41" s="18">
        <f>'Formato 6 a)'!F48</f>
        <v>779830.85</v>
      </c>
      <c r="U41" s="18">
        <f>'Formato 6 a)'!G48</f>
        <v>250585.39000000019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681181.35000000009</v>
      </c>
      <c r="Q42" s="18">
        <f>'Formato 6 a)'!C49</f>
        <v>209280.21999999997</v>
      </c>
      <c r="R42" s="18">
        <f>'Formato 6 a)'!D49</f>
        <v>890461.57000000007</v>
      </c>
      <c r="S42" s="18">
        <f>'Formato 6 a)'!E49</f>
        <v>764384.22</v>
      </c>
      <c r="T42" s="18">
        <f>'Formato 6 a)'!F49</f>
        <v>698312.21000000008</v>
      </c>
      <c r="U42" s="18">
        <f>'Formato 6 a)'!G49</f>
        <v>126077.35000000009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49488.009999999995</v>
      </c>
      <c r="Q44" s="18">
        <f>'Formato 6 a)'!C51</f>
        <v>-48542.290000000023</v>
      </c>
      <c r="R44" s="18">
        <f>'Formato 6 a)'!D51</f>
        <v>945.71999999997206</v>
      </c>
      <c r="S44" s="18">
        <f>'Formato 6 a)'!E51</f>
        <v>944.8499999998603</v>
      </c>
      <c r="T44" s="18">
        <f>'Formato 6 a)'!F51</f>
        <v>944.8499999998603</v>
      </c>
      <c r="U44" s="18">
        <f>'Formato 6 a)'!G51</f>
        <v>0.87000000011175871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16314.960000000001</v>
      </c>
      <c r="Q46" s="18">
        <f>'Formato 6 a)'!C53</f>
        <v>0</v>
      </c>
      <c r="R46" s="18">
        <f>'Formato 6 a)'!D53</f>
        <v>16314.960000000001</v>
      </c>
      <c r="S46" s="18">
        <f>'Formato 6 a)'!E53</f>
        <v>0</v>
      </c>
      <c r="T46" s="18">
        <f>'Formato 6 a)'!F53</f>
        <v>0</v>
      </c>
      <c r="U46" s="18">
        <f>'Formato 6 a)'!G53</f>
        <v>16314.960000000001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121962.97000000002</v>
      </c>
      <c r="Q47" s="18">
        <f>'Formato 6 a)'!C54</f>
        <v>36486.289999999994</v>
      </c>
      <c r="R47" s="18">
        <f>'Formato 6 a)'!D54</f>
        <v>158449.26</v>
      </c>
      <c r="S47" s="18">
        <f>'Formato 6 a)'!E54</f>
        <v>80573.789999999994</v>
      </c>
      <c r="T47" s="18">
        <f>'Formato 6 a)'!F54</f>
        <v>80573.789999999994</v>
      </c>
      <c r="U47" s="18">
        <f>'Formato 6 a)'!G54</f>
        <v>77875.470000000016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30316.74</v>
      </c>
      <c r="Q50" s="18">
        <f>'Formato 6 a)'!C57</f>
        <v>0</v>
      </c>
      <c r="R50" s="18">
        <f>'Formato 6 a)'!D57</f>
        <v>30316.74</v>
      </c>
      <c r="S50" s="18">
        <f>'Formato 6 a)'!E57</f>
        <v>0</v>
      </c>
      <c r="T50" s="18">
        <f>'Formato 6 a)'!F57</f>
        <v>0</v>
      </c>
      <c r="U50" s="18">
        <f>'Formato 6 a)'!G57</f>
        <v>30316.74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8163810.6400000006</v>
      </c>
      <c r="R76">
        <f>'Formato 6 a)'!D84</f>
        <v>8163810.6400000006</v>
      </c>
      <c r="S76">
        <f>'Formato 6 a)'!E84</f>
        <v>8163810.6400000006</v>
      </c>
      <c r="T76">
        <f>'Formato 6 a)'!F84</f>
        <v>7376306.8900000006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397903.24</v>
      </c>
      <c r="R85">
        <f>'Formato 6 a)'!D93</f>
        <v>397903.24</v>
      </c>
      <c r="S85">
        <f>'Formato 6 a)'!E93</f>
        <v>397903.24</v>
      </c>
      <c r="T85">
        <f>'Formato 6 a)'!F93</f>
        <v>397903.24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57043</v>
      </c>
      <c r="R86">
        <f>'Formato 6 a)'!D94</f>
        <v>57043</v>
      </c>
      <c r="S86">
        <f>'Formato 6 a)'!E94</f>
        <v>57043</v>
      </c>
      <c r="T86">
        <f>'Formato 6 a)'!F94</f>
        <v>57043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17666.53</v>
      </c>
      <c r="R87">
        <f>'Formato 6 a)'!D95</f>
        <v>17666.53</v>
      </c>
      <c r="S87">
        <f>'Formato 6 a)'!E95</f>
        <v>17666.53</v>
      </c>
      <c r="T87">
        <f>'Formato 6 a)'!F95</f>
        <v>17666.53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9540</v>
      </c>
      <c r="R88">
        <f>'Formato 6 a)'!D96</f>
        <v>9540</v>
      </c>
      <c r="S88">
        <f>'Formato 6 a)'!E96</f>
        <v>9540</v>
      </c>
      <c r="T88">
        <f>'Formato 6 a)'!F96</f>
        <v>9540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313653.71000000002</v>
      </c>
      <c r="R90">
        <f>'Formato 6 a)'!D98</f>
        <v>313653.71000000002</v>
      </c>
      <c r="S90">
        <f>'Formato 6 a)'!E98</f>
        <v>313653.71000000002</v>
      </c>
      <c r="T90">
        <f>'Formato 6 a)'!F98</f>
        <v>313653.71000000002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4073307.66</v>
      </c>
      <c r="R105">
        <f>'Formato 6 a)'!D113</f>
        <v>4073307.66</v>
      </c>
      <c r="S105">
        <f>'Formato 6 a)'!E113</f>
        <v>4073307.66</v>
      </c>
      <c r="T105">
        <f>'Formato 6 a)'!F113</f>
        <v>4073307.66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1273307.6599999999</v>
      </c>
      <c r="R107">
        <f>'Formato 6 a)'!D115</f>
        <v>1273307.6599999999</v>
      </c>
      <c r="S107">
        <f>'Formato 6 a)'!E115</f>
        <v>1273307.6599999999</v>
      </c>
      <c r="T107">
        <f>'Formato 6 a)'!F115</f>
        <v>1273307.6599999999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2800000</v>
      </c>
      <c r="R109">
        <f>'Formato 6 a)'!D117</f>
        <v>2800000</v>
      </c>
      <c r="S109">
        <f>'Formato 6 a)'!E117</f>
        <v>2800000</v>
      </c>
      <c r="T109">
        <f>'Formato 6 a)'!F117</f>
        <v>2800000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3692599.74</v>
      </c>
      <c r="R115">
        <f>'Formato 6 a)'!D123</f>
        <v>3692599.74</v>
      </c>
      <c r="S115">
        <f>'Formato 6 a)'!E123</f>
        <v>3692599.74</v>
      </c>
      <c r="T115">
        <f>'Formato 6 a)'!F123</f>
        <v>2905095.99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96827.72</v>
      </c>
      <c r="R116">
        <f>'Formato 6 a)'!D124</f>
        <v>96827.72</v>
      </c>
      <c r="S116">
        <f>'Formato 6 a)'!E124</f>
        <v>96827.72</v>
      </c>
      <c r="T116">
        <f>'Formato 6 a)'!F124</f>
        <v>96827.72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1686346.29</v>
      </c>
      <c r="R118">
        <f>'Formato 6 a)'!D126</f>
        <v>1686346.29</v>
      </c>
      <c r="S118">
        <f>'Formato 6 a)'!E126</f>
        <v>1686346.29</v>
      </c>
      <c r="T118">
        <f>'Formato 6 a)'!F126</f>
        <v>1686346.29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1121921.98</v>
      </c>
      <c r="R119">
        <f>'Formato 6 a)'!D127</f>
        <v>1121921.98</v>
      </c>
      <c r="S119">
        <f>'Formato 6 a)'!E127</f>
        <v>1121921.98</v>
      </c>
      <c r="T119">
        <f>'Formato 6 a)'!F127</f>
        <v>1121921.98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787503.75</v>
      </c>
      <c r="R123">
        <f>'Formato 6 a)'!D131</f>
        <v>787503.75</v>
      </c>
      <c r="S123">
        <f>'Formato 6 a)'!E131</f>
        <v>787503.75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93328659.000000015</v>
      </c>
      <c r="Q150">
        <f>'Formato 6 a)'!C159</f>
        <v>28224508.359999992</v>
      </c>
      <c r="R150">
        <f>'Formato 6 a)'!D159</f>
        <v>121553167.36</v>
      </c>
      <c r="S150">
        <f>'Formato 6 a)'!E159</f>
        <v>110759530.23999999</v>
      </c>
      <c r="T150">
        <f>'Formato 6 a)'!F159</f>
        <v>108951707.27</v>
      </c>
      <c r="U150">
        <f>'Formato 6 a)'!G159</f>
        <v>10793637.120000001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5" t="s">
        <v>3290</v>
      </c>
      <c r="B1" s="175"/>
      <c r="C1" s="175"/>
      <c r="D1" s="175"/>
      <c r="E1" s="175"/>
      <c r="F1" s="175"/>
      <c r="G1" s="175"/>
    </row>
    <row r="2" spans="1:7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431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31 de diciembre de 2017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30" x14ac:dyDescent="0.25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x14ac:dyDescent="0.25">
      <c r="A9" s="52" t="s">
        <v>440</v>
      </c>
      <c r="B9" s="59">
        <f>SUM(B10:GASTO_NE_FIN_01)</f>
        <v>93328659.000000015</v>
      </c>
      <c r="C9" s="59">
        <f>SUM(C10:GASTO_NE_FIN_02)</f>
        <v>20060697.719999991</v>
      </c>
      <c r="D9" s="59">
        <f>SUM(D10:GASTO_NE_FIN_03)</f>
        <v>113389356.72</v>
      </c>
      <c r="E9" s="59">
        <f>SUM(E10:GASTO_NE_FIN_04)</f>
        <v>102595719.59999999</v>
      </c>
      <c r="F9" s="59">
        <f>SUM(F10:GASTO_NE_FIN_05)</f>
        <v>101575400.38</v>
      </c>
      <c r="G9" s="59">
        <f>SUM(G10:GASTO_NE_FIN_06)</f>
        <v>10793637.120000005</v>
      </c>
    </row>
    <row r="10" spans="1:7" s="24" customFormat="1" x14ac:dyDescent="0.25">
      <c r="A10" s="143" t="s">
        <v>432</v>
      </c>
      <c r="B10" s="151">
        <v>93328659.000000015</v>
      </c>
      <c r="C10" s="151">
        <v>20060697.719999991</v>
      </c>
      <c r="D10" s="151">
        <v>113389356.72</v>
      </c>
      <c r="E10" s="151">
        <v>102595719.59999999</v>
      </c>
      <c r="F10" s="151">
        <v>101575400.38</v>
      </c>
      <c r="G10" s="151">
        <f>D10-E10</f>
        <v>10793637.120000005</v>
      </c>
    </row>
    <row r="11" spans="1:7" s="24" customFormat="1" x14ac:dyDescent="0.25">
      <c r="A11" s="143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f t="shared" ref="G11:G17" si="0">D11-E11</f>
        <v>0</v>
      </c>
    </row>
    <row r="12" spans="1:7" s="24" customFormat="1" x14ac:dyDescent="0.25">
      <c r="A12" s="143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f t="shared" si="0"/>
        <v>0</v>
      </c>
    </row>
    <row r="13" spans="1:7" s="24" customFormat="1" x14ac:dyDescent="0.25">
      <c r="A13" s="143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x14ac:dyDescent="0.25">
      <c r="A14" s="143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x14ac:dyDescent="0.25">
      <c r="A15" s="143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x14ac:dyDescent="0.25">
      <c r="A16" s="143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x14ac:dyDescent="0.25">
      <c r="A17" s="143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0</v>
      </c>
      <c r="C19" s="61">
        <f>SUM(C20:GASTO_E_FIN_02)</f>
        <v>8163810.6400000006</v>
      </c>
      <c r="D19" s="61">
        <f>SUM(D20:GASTO_E_FIN_03)</f>
        <v>8163810.6400000006</v>
      </c>
      <c r="E19" s="61">
        <f>SUM(E20:GASTO_E_FIN_04)</f>
        <v>8163810.6400000006</v>
      </c>
      <c r="F19" s="61">
        <f>SUM(F20:GASTO_E_FIN_05)</f>
        <v>7376306.8900000006</v>
      </c>
      <c r="G19" s="61">
        <f>SUM(G20:GASTO_E_FIN_06)</f>
        <v>0</v>
      </c>
    </row>
    <row r="20" spans="1:7" s="24" customFormat="1" x14ac:dyDescent="0.25">
      <c r="A20" s="143" t="s">
        <v>432</v>
      </c>
      <c r="B20" s="60">
        <v>0</v>
      </c>
      <c r="C20" s="151">
        <v>8163810.6400000006</v>
      </c>
      <c r="D20" s="151">
        <v>8163810.6400000006</v>
      </c>
      <c r="E20" s="151">
        <v>8163810.6400000006</v>
      </c>
      <c r="F20" s="151">
        <v>7376306.8900000006</v>
      </c>
      <c r="G20" s="60">
        <f>D20-E20</f>
        <v>0</v>
      </c>
    </row>
    <row r="21" spans="1:7" s="24" customFormat="1" x14ac:dyDescent="0.25">
      <c r="A21" s="143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x14ac:dyDescent="0.25">
      <c r="A22" s="143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3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3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3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3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3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93328659.000000015</v>
      </c>
      <c r="C29" s="61">
        <f>GASTO_NE_T2+GASTO_E_T2</f>
        <v>28224508.359999992</v>
      </c>
      <c r="D29" s="61">
        <f>GASTO_NE_T3+GASTO_E_T3</f>
        <v>121553167.36</v>
      </c>
      <c r="E29" s="61">
        <f>GASTO_NE_T4+GASTO_E_T4</f>
        <v>110759530.23999999</v>
      </c>
      <c r="F29" s="61">
        <f>GASTO_NE_T5+GASTO_E_T5</f>
        <v>108951707.27</v>
      </c>
      <c r="G29" s="61">
        <f>GASTO_NE_T6+GASTO_E_T6</f>
        <v>10793637.120000005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93328659.000000015</v>
      </c>
      <c r="Q2" s="18">
        <f>GASTO_NE_T2</f>
        <v>20060697.719999991</v>
      </c>
      <c r="R2" s="18">
        <f>GASTO_NE_T3</f>
        <v>113389356.72</v>
      </c>
      <c r="S2" s="18">
        <f>GASTO_NE_T4</f>
        <v>102595719.59999999</v>
      </c>
      <c r="T2" s="18">
        <f>GASTO_NE_T5</f>
        <v>101575400.38</v>
      </c>
      <c r="U2" s="18">
        <f>GASTO_NE_T6</f>
        <v>10793637.120000005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8163810.6400000006</v>
      </c>
      <c r="R3" s="18">
        <f>GASTO_E_T3</f>
        <v>8163810.6400000006</v>
      </c>
      <c r="S3" s="18">
        <f>GASTO_E_T4</f>
        <v>8163810.6400000006</v>
      </c>
      <c r="T3" s="18">
        <f>GASTO_E_T5</f>
        <v>7376306.8900000006</v>
      </c>
      <c r="U3" s="18">
        <f>GASTO_E_T6</f>
        <v>0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93328659.000000015</v>
      </c>
      <c r="Q4" s="18">
        <f>TOTAL_E_T2</f>
        <v>28224508.359999992</v>
      </c>
      <c r="R4" s="18">
        <f>TOTAL_E_T3</f>
        <v>121553167.36</v>
      </c>
      <c r="S4" s="18">
        <f>TOTAL_E_T4</f>
        <v>110759530.23999999</v>
      </c>
      <c r="T4" s="18">
        <f>TOTAL_E_T5</f>
        <v>108951707.27</v>
      </c>
      <c r="U4" s="18">
        <f>TOTAL_E_T6</f>
        <v>10793637.120000005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81" t="s">
        <v>3289</v>
      </c>
      <c r="B1" s="182"/>
      <c r="C1" s="182"/>
      <c r="D1" s="182"/>
      <c r="E1" s="182"/>
      <c r="F1" s="182"/>
      <c r="G1" s="182"/>
    </row>
    <row r="2" spans="1:7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396</v>
      </c>
      <c r="B3" s="160"/>
      <c r="C3" s="160"/>
      <c r="D3" s="160"/>
      <c r="E3" s="160"/>
      <c r="F3" s="160"/>
      <c r="G3" s="161"/>
    </row>
    <row r="4" spans="1:7" x14ac:dyDescent="0.25">
      <c r="A4" s="159" t="s">
        <v>397</v>
      </c>
      <c r="B4" s="160"/>
      <c r="C4" s="160"/>
      <c r="D4" s="160"/>
      <c r="E4" s="160"/>
      <c r="F4" s="160"/>
      <c r="G4" s="161"/>
    </row>
    <row r="5" spans="1:7" x14ac:dyDescent="0.25">
      <c r="A5" s="162" t="str">
        <f>TRIMESTRE</f>
        <v>Del 1 de enero al 31 de diciembre de 2017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25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x14ac:dyDescent="0.25">
      <c r="A9" s="52" t="s">
        <v>363</v>
      </c>
      <c r="B9" s="70">
        <f t="shared" ref="B9:G9" si="0">SUM(B10,B19,B27,B37)</f>
        <v>68534228.090000004</v>
      </c>
      <c r="C9" s="70">
        <f t="shared" si="0"/>
        <v>20060697.719999991</v>
      </c>
      <c r="D9" s="70">
        <f t="shared" si="0"/>
        <v>113389356.72</v>
      </c>
      <c r="E9" s="70">
        <f t="shared" si="0"/>
        <v>102595719.59999999</v>
      </c>
      <c r="F9" s="70">
        <f t="shared" si="0"/>
        <v>101575400.38</v>
      </c>
      <c r="G9" s="70">
        <f t="shared" si="0"/>
        <v>10793637.120000005</v>
      </c>
    </row>
    <row r="10" spans="1:7" x14ac:dyDescent="0.25">
      <c r="A10" s="53" t="s">
        <v>364</v>
      </c>
      <c r="B10" s="151">
        <v>68534228.090000004</v>
      </c>
      <c r="C10" s="151">
        <f>SUM(C11:C18)</f>
        <v>20060697.719999991</v>
      </c>
      <c r="D10" s="151">
        <f>SUM(D11:D18)</f>
        <v>113389356.72</v>
      </c>
      <c r="E10" s="151">
        <f>SUM(E11:E18)</f>
        <v>102595719.59999999</v>
      </c>
      <c r="F10" s="151">
        <f>SUM(F11:F18)</f>
        <v>101575400.38</v>
      </c>
      <c r="G10" s="151">
        <f>SUM(G11:G18)</f>
        <v>10793637.120000005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1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1"/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1"/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1"/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1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1"/>
        <v>0</v>
      </c>
    </row>
    <row r="18" spans="1:7" x14ac:dyDescent="0.25">
      <c r="A18" s="63" t="s">
        <v>372</v>
      </c>
      <c r="B18" s="151">
        <v>93328659.000000015</v>
      </c>
      <c r="C18" s="151">
        <v>20060697.719999991</v>
      </c>
      <c r="D18" s="151">
        <v>113389356.72</v>
      </c>
      <c r="E18" s="151">
        <v>102595719.59999999</v>
      </c>
      <c r="F18" s="151">
        <v>101575400.38</v>
      </c>
      <c r="G18" s="151">
        <f t="shared" si="1"/>
        <v>10793637.120000005</v>
      </c>
    </row>
    <row r="19" spans="1:7" x14ac:dyDescent="0.25">
      <c r="A19" s="53" t="s">
        <v>373</v>
      </c>
      <c r="B19" s="71">
        <f t="shared" ref="B19:G19" si="2">SUM(B20:B26)</f>
        <v>0</v>
      </c>
      <c r="C19" s="71">
        <f t="shared" si="2"/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 t="shared" si="2"/>
        <v>0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3">D21-E21</f>
        <v>0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3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3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3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3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3"/>
        <v>0</v>
      </c>
    </row>
    <row r="27" spans="1:7" x14ac:dyDescent="0.25">
      <c r="A27" s="53" t="s">
        <v>381</v>
      </c>
      <c r="B27" s="71">
        <f t="shared" ref="B27:G27" si="4">SUM(B28:B36)</f>
        <v>0</v>
      </c>
      <c r="C27" s="71">
        <f t="shared" si="4"/>
        <v>0</v>
      </c>
      <c r="D27" s="71">
        <f t="shared" si="4"/>
        <v>0</v>
      </c>
      <c r="E27" s="71">
        <f t="shared" si="4"/>
        <v>0</v>
      </c>
      <c r="F27" s="71">
        <f t="shared" si="4"/>
        <v>0</v>
      </c>
      <c r="G27" s="71">
        <f t="shared" si="4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5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5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5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5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5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5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5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5"/>
        <v>0</v>
      </c>
    </row>
    <row r="37" spans="1:7" ht="30" x14ac:dyDescent="0.25">
      <c r="A37" s="64" t="s">
        <v>398</v>
      </c>
      <c r="B37" s="71">
        <f t="shared" ref="B37:G37" si="6">SUM(B38:B41)</f>
        <v>0</v>
      </c>
      <c r="C37" s="71">
        <f t="shared" si="6"/>
        <v>0</v>
      </c>
      <c r="D37" s="71">
        <f t="shared" si="6"/>
        <v>0</v>
      </c>
      <c r="E37" s="71">
        <f t="shared" si="6"/>
        <v>0</v>
      </c>
      <c r="F37" s="71">
        <f t="shared" si="6"/>
        <v>0</v>
      </c>
      <c r="G37" s="71">
        <f t="shared" si="6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7">SUM(B44,B53,B61,B71)</f>
        <v>0</v>
      </c>
      <c r="C43" s="73">
        <f t="shared" si="7"/>
        <v>8163810.6399999997</v>
      </c>
      <c r="D43" s="73">
        <f t="shared" si="7"/>
        <v>8163810.6399999997</v>
      </c>
      <c r="E43" s="73">
        <f t="shared" si="7"/>
        <v>8163810.6399999997</v>
      </c>
      <c r="F43" s="73">
        <f t="shared" si="7"/>
        <v>7376306.8899999997</v>
      </c>
      <c r="G43" s="73">
        <f t="shared" si="7"/>
        <v>0</v>
      </c>
    </row>
    <row r="44" spans="1:7" x14ac:dyDescent="0.25">
      <c r="A44" s="53" t="s">
        <v>430</v>
      </c>
      <c r="B44" s="72">
        <f t="shared" ref="B44:G44" si="8">SUM(B45:B52)</f>
        <v>0</v>
      </c>
      <c r="C44" s="72">
        <f t="shared" si="8"/>
        <v>0</v>
      </c>
      <c r="D44" s="72">
        <f t="shared" si="8"/>
        <v>0</v>
      </c>
      <c r="E44" s="72">
        <f t="shared" si="8"/>
        <v>0</v>
      </c>
      <c r="F44" s="72">
        <f t="shared" si="8"/>
        <v>0</v>
      </c>
      <c r="G44" s="72">
        <f t="shared" si="8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9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9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9"/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9"/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9"/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9"/>
        <v>0</v>
      </c>
    </row>
    <row r="52" spans="1:7" x14ac:dyDescent="0.25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9"/>
        <v>0</v>
      </c>
    </row>
    <row r="53" spans="1:7" x14ac:dyDescent="0.25">
      <c r="A53" s="53" t="s">
        <v>373</v>
      </c>
      <c r="B53" s="71">
        <f t="shared" ref="B53:G53" si="10">SUM(B54:B60)</f>
        <v>0</v>
      </c>
      <c r="C53" s="151">
        <f t="shared" si="10"/>
        <v>8163810.6399999997</v>
      </c>
      <c r="D53" s="151">
        <f t="shared" si="10"/>
        <v>8163810.6399999997</v>
      </c>
      <c r="E53" s="151">
        <f t="shared" si="10"/>
        <v>8163810.6399999997</v>
      </c>
      <c r="F53" s="151">
        <f t="shared" si="10"/>
        <v>7376306.8899999997</v>
      </c>
      <c r="G53" s="71">
        <f t="shared" si="10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151">
        <v>2800000</v>
      </c>
      <c r="D55" s="151">
        <v>2800000</v>
      </c>
      <c r="E55" s="151">
        <v>2800000</v>
      </c>
      <c r="F55" s="151">
        <v>2800000</v>
      </c>
      <c r="G55" s="72">
        <f t="shared" ref="G55:G60" si="11">D55-E55</f>
        <v>0</v>
      </c>
    </row>
    <row r="56" spans="1:7" x14ac:dyDescent="0.25">
      <c r="A56" s="69" t="s">
        <v>376</v>
      </c>
      <c r="B56" s="71">
        <v>0</v>
      </c>
      <c r="C56" s="151">
        <v>0</v>
      </c>
      <c r="D56" s="151">
        <v>0</v>
      </c>
      <c r="E56" s="151">
        <v>0</v>
      </c>
      <c r="F56" s="151">
        <v>0</v>
      </c>
      <c r="G56" s="72">
        <f t="shared" si="11"/>
        <v>0</v>
      </c>
    </row>
    <row r="57" spans="1:7" x14ac:dyDescent="0.25">
      <c r="A57" s="48" t="s">
        <v>377</v>
      </c>
      <c r="B57" s="71">
        <v>0</v>
      </c>
      <c r="C57" s="151">
        <v>0</v>
      </c>
      <c r="D57" s="151">
        <v>0</v>
      </c>
      <c r="E57" s="151">
        <v>0</v>
      </c>
      <c r="F57" s="151">
        <v>0</v>
      </c>
      <c r="G57" s="72">
        <f t="shared" si="11"/>
        <v>0</v>
      </c>
    </row>
    <row r="58" spans="1:7" x14ac:dyDescent="0.25">
      <c r="A58" s="69" t="s">
        <v>378</v>
      </c>
      <c r="B58" s="71">
        <v>0</v>
      </c>
      <c r="C58" s="151">
        <v>0</v>
      </c>
      <c r="D58" s="151">
        <v>0</v>
      </c>
      <c r="E58" s="151">
        <v>0</v>
      </c>
      <c r="F58" s="151">
        <v>0</v>
      </c>
      <c r="G58" s="72">
        <f t="shared" si="11"/>
        <v>0</v>
      </c>
    </row>
    <row r="59" spans="1:7" x14ac:dyDescent="0.25">
      <c r="A59" s="69" t="s">
        <v>379</v>
      </c>
      <c r="B59" s="71">
        <v>0</v>
      </c>
      <c r="C59" s="151">
        <v>5363810.6399999997</v>
      </c>
      <c r="D59" s="151">
        <v>5363810.6399999997</v>
      </c>
      <c r="E59" s="151">
        <v>5363810.6399999997</v>
      </c>
      <c r="F59" s="151">
        <v>4576306.8899999997</v>
      </c>
      <c r="G59" s="72">
        <f t="shared" si="11"/>
        <v>0</v>
      </c>
    </row>
    <row r="60" spans="1:7" x14ac:dyDescent="0.25">
      <c r="A60" s="69" t="s">
        <v>380</v>
      </c>
      <c r="B60" s="71">
        <v>0</v>
      </c>
      <c r="C60" s="151">
        <v>0</v>
      </c>
      <c r="D60" s="151">
        <v>0</v>
      </c>
      <c r="E60" s="151">
        <v>0</v>
      </c>
      <c r="F60" s="151">
        <v>0</v>
      </c>
      <c r="G60" s="72">
        <f t="shared" si="11"/>
        <v>0</v>
      </c>
    </row>
    <row r="61" spans="1:7" x14ac:dyDescent="0.25">
      <c r="A61" s="53" t="s">
        <v>381</v>
      </c>
      <c r="B61" s="71">
        <f t="shared" ref="B61:G61" si="12">SUM(B62:B70)</f>
        <v>0</v>
      </c>
      <c r="C61" s="151">
        <f t="shared" si="12"/>
        <v>0</v>
      </c>
      <c r="D61" s="151">
        <f t="shared" si="12"/>
        <v>0</v>
      </c>
      <c r="E61" s="151">
        <f t="shared" si="12"/>
        <v>0</v>
      </c>
      <c r="F61" s="151">
        <f t="shared" si="12"/>
        <v>0</v>
      </c>
      <c r="G61" s="71">
        <f t="shared" si="12"/>
        <v>0</v>
      </c>
    </row>
    <row r="62" spans="1:7" x14ac:dyDescent="0.25">
      <c r="A62" s="69" t="s">
        <v>382</v>
      </c>
      <c r="B62" s="71">
        <v>0</v>
      </c>
      <c r="C62" s="151">
        <v>0</v>
      </c>
      <c r="D62" s="151">
        <v>0</v>
      </c>
      <c r="E62" s="151">
        <v>0</v>
      </c>
      <c r="F62" s="15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151">
        <v>0</v>
      </c>
      <c r="D63" s="151">
        <v>0</v>
      </c>
      <c r="E63" s="151">
        <v>0</v>
      </c>
      <c r="F63" s="151">
        <v>0</v>
      </c>
      <c r="G63" s="72">
        <f t="shared" ref="G63:G70" si="13">D63-E63</f>
        <v>0</v>
      </c>
    </row>
    <row r="64" spans="1:7" x14ac:dyDescent="0.25">
      <c r="A64" s="69" t="s">
        <v>384</v>
      </c>
      <c r="B64" s="71">
        <v>0</v>
      </c>
      <c r="C64" s="151">
        <v>0</v>
      </c>
      <c r="D64" s="151">
        <v>0</v>
      </c>
      <c r="E64" s="151">
        <v>0</v>
      </c>
      <c r="F64" s="151">
        <v>0</v>
      </c>
      <c r="G64" s="72">
        <f t="shared" si="13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3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3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3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3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3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3"/>
        <v>0</v>
      </c>
    </row>
    <row r="71" spans="1:8" x14ac:dyDescent="0.25">
      <c r="A71" s="64" t="s">
        <v>3299</v>
      </c>
      <c r="B71" s="74">
        <f t="shared" ref="B71:G71" si="14">SUM(B72:B75)</f>
        <v>0</v>
      </c>
      <c r="C71" s="74">
        <f t="shared" si="14"/>
        <v>0</v>
      </c>
      <c r="D71" s="74">
        <f t="shared" si="14"/>
        <v>0</v>
      </c>
      <c r="E71" s="74">
        <f t="shared" si="14"/>
        <v>0</v>
      </c>
      <c r="F71" s="74">
        <f t="shared" si="14"/>
        <v>0</v>
      </c>
      <c r="G71" s="74">
        <f t="shared" si="14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5">B43+B9</f>
        <v>68534228.090000004</v>
      </c>
      <c r="C77" s="73">
        <f t="shared" si="15"/>
        <v>28224508.359999992</v>
      </c>
      <c r="D77" s="73">
        <f t="shared" si="15"/>
        <v>121553167.36</v>
      </c>
      <c r="E77" s="73">
        <f t="shared" si="15"/>
        <v>110759530.23999999</v>
      </c>
      <c r="F77" s="73">
        <f t="shared" si="15"/>
        <v>108951707.27</v>
      </c>
      <c r="G77" s="73">
        <f t="shared" si="15"/>
        <v>10793637.120000005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68534228.090000004</v>
      </c>
      <c r="Q2" s="18">
        <f>'Formato 6 c)'!C9</f>
        <v>20060697.719999991</v>
      </c>
      <c r="R2" s="18">
        <f>'Formato 6 c)'!D9</f>
        <v>113389356.72</v>
      </c>
      <c r="S2" s="18">
        <f>'Formato 6 c)'!E9</f>
        <v>102595719.59999999</v>
      </c>
      <c r="T2" s="18">
        <f>'Formato 6 c)'!F9</f>
        <v>101575400.38</v>
      </c>
      <c r="U2" s="18">
        <f>'Formato 6 c)'!G9</f>
        <v>10793637.120000005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68534228.090000004</v>
      </c>
      <c r="Q3" s="18">
        <f>'Formato 6 c)'!C10</f>
        <v>20060697.719999991</v>
      </c>
      <c r="R3" s="18">
        <f>'Formato 6 c)'!D10</f>
        <v>113389356.72</v>
      </c>
      <c r="S3" s="18">
        <f>'Formato 6 c)'!E10</f>
        <v>102595719.59999999</v>
      </c>
      <c r="T3" s="18">
        <f>'Formato 6 c)'!F10</f>
        <v>101575400.38</v>
      </c>
      <c r="U3" s="18">
        <f>'Formato 6 c)'!G10</f>
        <v>10793637.120000005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93328659.000000015</v>
      </c>
      <c r="Q11" s="18">
        <f>'Formato 6 c)'!C18</f>
        <v>20060697.719999991</v>
      </c>
      <c r="R11" s="18">
        <f>'Formato 6 c)'!D18</f>
        <v>113389356.72</v>
      </c>
      <c r="S11" s="18">
        <f>'Formato 6 c)'!E18</f>
        <v>102595719.59999999</v>
      </c>
      <c r="T11" s="18">
        <f>'Formato 6 c)'!F18</f>
        <v>101575400.38</v>
      </c>
      <c r="U11" s="18">
        <f>'Formato 6 c)'!G18</f>
        <v>10793637.120000005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8163810.6399999997</v>
      </c>
      <c r="R35" s="18">
        <f>'Formato 6 c)'!D43</f>
        <v>8163810.6399999997</v>
      </c>
      <c r="S35" s="18">
        <f>'Formato 6 c)'!E43</f>
        <v>8163810.6399999997</v>
      </c>
      <c r="T35" s="18">
        <f>'Formato 6 c)'!F43</f>
        <v>7376306.8899999997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8163810.6399999997</v>
      </c>
      <c r="R45" s="18">
        <f>'Formato 6 c)'!D53</f>
        <v>8163810.6399999997</v>
      </c>
      <c r="S45" s="18">
        <f>'Formato 6 c)'!E53</f>
        <v>8163810.6399999997</v>
      </c>
      <c r="T45" s="18">
        <f>'Formato 6 c)'!F53</f>
        <v>7376306.8899999997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2800000</v>
      </c>
      <c r="R47" s="18">
        <f>'Formato 6 c)'!D55</f>
        <v>2800000</v>
      </c>
      <c r="S47" s="18">
        <f>'Formato 6 c)'!E55</f>
        <v>2800000</v>
      </c>
      <c r="T47" s="18">
        <f>'Formato 6 c)'!F55</f>
        <v>2800000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5363810.6399999997</v>
      </c>
      <c r="R51" s="18">
        <f>'Formato 6 c)'!D59</f>
        <v>5363810.6399999997</v>
      </c>
      <c r="S51" s="18">
        <f>'Formato 6 c)'!E59</f>
        <v>5363810.6399999997</v>
      </c>
      <c r="T51" s="18">
        <f>'Formato 6 c)'!F59</f>
        <v>4576306.8899999997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68534228.090000004</v>
      </c>
      <c r="Q68" s="18">
        <f>'Formato 6 c)'!C77</f>
        <v>28224508.359999992</v>
      </c>
      <c r="R68" s="18">
        <f>'Formato 6 c)'!D77</f>
        <v>121553167.36</v>
      </c>
      <c r="S68" s="18">
        <f>'Formato 6 c)'!E77</f>
        <v>110759530.23999999</v>
      </c>
      <c r="T68" s="18">
        <f>'Formato 6 c)'!F77</f>
        <v>108951707.27</v>
      </c>
      <c r="U68" s="18">
        <f>'Formato 6 c)'!G77</f>
        <v>10793637.120000005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LEÓN., Gobierno del Estado de Guanajuato</v>
      </c>
    </row>
    <row r="7" spans="2:3" x14ac:dyDescent="0.25">
      <c r="C7" t="str">
        <f>CONCATENATE(ENTE_PUBLICO," (a)")</f>
        <v>SISTEMA PARA EL DESARROLLO INTEGRAL DE LA FAMILIA EN EL MUNICIPIO DE LEÓN.,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2017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4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2017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2017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2017 (m = g – l)</v>
      </c>
    </row>
    <row r="20" spans="4:9" ht="60" x14ac:dyDescent="0.25">
      <c r="D20" s="21" t="str">
        <f>CONCATENATE(ANIO_INFORME, " (d)")</f>
        <v>2017 (d)</v>
      </c>
      <c r="E20" s="22" t="str">
        <f>CONCATENATE("31 de diciembre de ",ANIO_INFORME-1, " (e)")</f>
        <v>31 de diciembre de 2016 (e)</v>
      </c>
      <c r="F20" s="31" t="str">
        <f>CONCATENATE("Saldo al 31 de diciembre de ",ANIO_INFORME-1, " (d)")</f>
        <v>Saldo al 31 de diciembre de 2016 (d)</v>
      </c>
    </row>
    <row r="23" spans="4:9" x14ac:dyDescent="0.25">
      <c r="D23" s="33">
        <f>ANIO_INFORME + 1</f>
        <v>2018</v>
      </c>
      <c r="E23" s="34" t="str">
        <f>CONCATENATE(ANIO_INFORME + 2, " (d)")</f>
        <v>2019 (d)</v>
      </c>
      <c r="F23" s="34" t="str">
        <f>CONCATENATE(ANIO_INFORME + 3, " (d)")</f>
        <v>2020 (d)</v>
      </c>
      <c r="G23" s="34" t="str">
        <f>CONCATENATE(ANIO_INFORME + 4, " (d)")</f>
        <v>2021 (d)</v>
      </c>
      <c r="H23" s="34" t="str">
        <f>CONCATENATE(ANIO_INFORME + 5, " (d)")</f>
        <v>2022 (d)</v>
      </c>
      <c r="I23" s="34" t="str">
        <f>CONCATENATE(ANIO_INFORME + 6, " (d)")</f>
        <v>2023 (d)</v>
      </c>
    </row>
    <row r="25" spans="4:9" x14ac:dyDescent="0.25">
      <c r="D25" s="35" t="str">
        <f>CONCATENATE(ANIO_INFORME - 5, " ",CHAR(185)," (c)")</f>
        <v>2012 ¹ (c)</v>
      </c>
      <c r="E25" s="35" t="str">
        <f>CONCATENATE(ANIO_INFORME - 4, " ",CHAR(185)," (c)")</f>
        <v>2013 ¹ (c)</v>
      </c>
      <c r="F25" s="35" t="str">
        <f>CONCATENATE(ANIO_INFORME - 3, " ",CHAR(185)," (c)")</f>
        <v>2014 ¹ (c)</v>
      </c>
      <c r="G25" s="35" t="str">
        <f>CONCATENATE(ANIO_INFORME - 2, " ",CHAR(185)," (c)")</f>
        <v>2015 ¹ (c)</v>
      </c>
      <c r="H25" s="35" t="str">
        <f>CONCATENATE(ANIO_INFORME - 1, " ",CHAR(185)," (c)")</f>
        <v>2016 ¹ (c)</v>
      </c>
      <c r="I25" s="33">
        <f>ANIO_INFORME</f>
        <v>2017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abSelected="1" zoomScale="80" zoomScaleNormal="80" workbookViewId="0">
      <selection activeCell="A3" sqref="C3:D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5" t="s">
        <v>3287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62" t="s">
        <v>277</v>
      </c>
      <c r="B3" s="163"/>
      <c r="C3" s="163"/>
      <c r="D3" s="163"/>
      <c r="E3" s="163"/>
      <c r="F3" s="163"/>
      <c r="G3" s="164"/>
    </row>
    <row r="4" spans="1:7" x14ac:dyDescent="0.25">
      <c r="A4" s="162" t="s">
        <v>399</v>
      </c>
      <c r="B4" s="163"/>
      <c r="C4" s="163"/>
      <c r="D4" s="163"/>
      <c r="E4" s="163"/>
      <c r="F4" s="163"/>
      <c r="G4" s="164"/>
    </row>
    <row r="5" spans="1:7" x14ac:dyDescent="0.25">
      <c r="A5" s="162" t="str">
        <f>TRIMESTRE</f>
        <v>Del 1 de enero al 31 de diciembre de 2017 (b)</v>
      </c>
      <c r="B5" s="163"/>
      <c r="C5" s="163"/>
      <c r="D5" s="163"/>
      <c r="E5" s="163"/>
      <c r="F5" s="163"/>
      <c r="G5" s="164"/>
    </row>
    <row r="6" spans="1:7" x14ac:dyDescent="0.2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25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x14ac:dyDescent="0.25">
      <c r="A9" s="52" t="s">
        <v>400</v>
      </c>
      <c r="B9" s="66">
        <f t="shared" ref="B9:G9" si="0">SUM(B10,B11,B12,B15,B16,B19)</f>
        <v>68534228.090000004</v>
      </c>
      <c r="C9" s="66">
        <f t="shared" si="0"/>
        <v>16341998.339999996</v>
      </c>
      <c r="D9" s="66">
        <f t="shared" si="0"/>
        <v>84876226.430000007</v>
      </c>
      <c r="E9" s="66">
        <f t="shared" si="0"/>
        <v>79477548.629999995</v>
      </c>
      <c r="F9" s="66">
        <f t="shared" si="0"/>
        <v>79477548.629999995</v>
      </c>
      <c r="G9" s="66">
        <f t="shared" si="0"/>
        <v>5398677.8000000119</v>
      </c>
    </row>
    <row r="10" spans="1:7" x14ac:dyDescent="0.25">
      <c r="A10" s="53" t="s">
        <v>401</v>
      </c>
      <c r="B10" s="151">
        <v>68534228.090000004</v>
      </c>
      <c r="C10" s="151">
        <v>16341998.339999996</v>
      </c>
      <c r="D10" s="151">
        <v>84876226.430000007</v>
      </c>
      <c r="E10" s="151">
        <v>79477548.629999995</v>
      </c>
      <c r="F10" s="151">
        <v>79477548.629999995</v>
      </c>
      <c r="G10" s="151">
        <f>D10-E10</f>
        <v>5398677.8000000119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68534228.090000004</v>
      </c>
      <c r="C33" s="66">
        <f t="shared" si="6"/>
        <v>16341998.339999996</v>
      </c>
      <c r="D33" s="66">
        <f t="shared" si="6"/>
        <v>84876226.430000007</v>
      </c>
      <c r="E33" s="66">
        <f t="shared" si="6"/>
        <v>79477548.629999995</v>
      </c>
      <c r="F33" s="66">
        <f t="shared" si="6"/>
        <v>79477548.629999995</v>
      </c>
      <c r="G33" s="66">
        <f t="shared" si="6"/>
        <v>5398677.8000000119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68534228.090000004</v>
      </c>
      <c r="Q2" s="18">
        <f>'Formato 6 d)'!C9</f>
        <v>16341998.339999996</v>
      </c>
      <c r="R2" s="18">
        <f>'Formato 6 d)'!D9</f>
        <v>84876226.430000007</v>
      </c>
      <c r="S2" s="18">
        <f>'Formato 6 d)'!E9</f>
        <v>79477548.629999995</v>
      </c>
      <c r="T2" s="18">
        <f>'Formato 6 d)'!F9</f>
        <v>79477548.629999995</v>
      </c>
      <c r="U2" s="18">
        <f>'Formato 6 d)'!G9</f>
        <v>5398677.8000000119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68534228.090000004</v>
      </c>
      <c r="Q3" s="18">
        <f>'Formato 6 d)'!C10</f>
        <v>16341998.339999996</v>
      </c>
      <c r="R3" s="18">
        <f>'Formato 6 d)'!D10</f>
        <v>84876226.430000007</v>
      </c>
      <c r="S3" s="18">
        <f>'Formato 6 d)'!E10</f>
        <v>79477548.629999995</v>
      </c>
      <c r="T3" s="18">
        <f>'Formato 6 d)'!F10</f>
        <v>79477548.629999995</v>
      </c>
      <c r="U3" s="18">
        <f>'Formato 6 d)'!G10</f>
        <v>5398677.8000000119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68534228.090000004</v>
      </c>
      <c r="Q24" s="18">
        <f>'Formato 6 d)'!C33</f>
        <v>16341998.339999996</v>
      </c>
      <c r="R24" s="18">
        <f>'Formato 6 d)'!D33</f>
        <v>84876226.430000007</v>
      </c>
      <c r="S24" s="18">
        <f>'Formato 6 d)'!E33</f>
        <v>79477548.629999995</v>
      </c>
      <c r="T24" s="18">
        <f>'Formato 6 d)'!F33</f>
        <v>79477548.629999995</v>
      </c>
      <c r="U24" s="18">
        <f>'Formato 6 d)'!G33</f>
        <v>5398677.8000000119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abSelected="1" zoomScale="85" zoomScaleNormal="85" zoomScalePageLayoutView="90" workbookViewId="0">
      <selection activeCell="A3" sqref="C3:D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74" t="s">
        <v>413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414</v>
      </c>
      <c r="B3" s="160"/>
      <c r="C3" s="160"/>
      <c r="D3" s="160"/>
      <c r="E3" s="160"/>
      <c r="F3" s="160"/>
      <c r="G3" s="161"/>
    </row>
    <row r="4" spans="1:7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x14ac:dyDescent="0.25">
      <c r="A6" s="171" t="s">
        <v>3288</v>
      </c>
      <c r="B6" s="51">
        <f>ANIO1P</f>
        <v>2018</v>
      </c>
      <c r="C6" s="184" t="str">
        <f>ANIO2P</f>
        <v>2019 (d)</v>
      </c>
      <c r="D6" s="184" t="str">
        <f>ANIO3P</f>
        <v>2020 (d)</v>
      </c>
      <c r="E6" s="184" t="str">
        <f>ANIO4P</f>
        <v>2021 (d)</v>
      </c>
      <c r="F6" s="184" t="str">
        <f>ANIO5P</f>
        <v>2022 (d)</v>
      </c>
      <c r="G6" s="184" t="str">
        <f>ANIO6P</f>
        <v>2023 (d)</v>
      </c>
    </row>
    <row r="7" spans="1:7" ht="48" customHeight="1" x14ac:dyDescent="0.25">
      <c r="A7" s="172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421</v>
      </c>
      <c r="B8" s="59">
        <f t="shared" ref="B8:G8" si="0">SUM(B9:B20)</f>
        <v>121934563</v>
      </c>
      <c r="C8" s="59">
        <f t="shared" si="0"/>
        <v>128031291.15000001</v>
      </c>
      <c r="D8" s="59">
        <f t="shared" si="0"/>
        <v>134432855.70750001</v>
      </c>
      <c r="E8" s="59">
        <f t="shared" si="0"/>
        <v>141154498.49287501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148">
        <v>5534569.5099999998</v>
      </c>
      <c r="C12" s="148">
        <f t="shared" ref="C12:E14" si="1">B12*1.05</f>
        <v>5811297.9855000004</v>
      </c>
      <c r="D12" s="148">
        <f t="shared" si="1"/>
        <v>6101862.8847750006</v>
      </c>
      <c r="E12" s="148">
        <f t="shared" si="1"/>
        <v>6406956.0290137511</v>
      </c>
      <c r="F12" s="60">
        <v>0</v>
      </c>
      <c r="G12" s="60">
        <v>0</v>
      </c>
    </row>
    <row r="13" spans="1:7" x14ac:dyDescent="0.25">
      <c r="A13" s="53" t="s">
        <v>220</v>
      </c>
      <c r="B13" s="148">
        <v>3663225</v>
      </c>
      <c r="C13" s="148">
        <f t="shared" si="1"/>
        <v>3846386.25</v>
      </c>
      <c r="D13" s="148">
        <f t="shared" si="1"/>
        <v>4038705.5625</v>
      </c>
      <c r="E13" s="148">
        <f t="shared" si="1"/>
        <v>4240640.8406250002</v>
      </c>
      <c r="F13" s="60">
        <v>0</v>
      </c>
      <c r="G13" s="60">
        <v>0</v>
      </c>
    </row>
    <row r="14" spans="1:7" x14ac:dyDescent="0.25">
      <c r="A14" s="53" t="s">
        <v>221</v>
      </c>
      <c r="B14" s="148">
        <v>4398824.49</v>
      </c>
      <c r="C14" s="148">
        <f t="shared" si="1"/>
        <v>4618765.7145000007</v>
      </c>
      <c r="D14" s="148">
        <f t="shared" si="1"/>
        <v>4849704.000225001</v>
      </c>
      <c r="E14" s="148">
        <f t="shared" si="1"/>
        <v>5092189.2002362516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0</v>
      </c>
      <c r="C15" s="148">
        <v>0</v>
      </c>
      <c r="D15" s="148">
        <v>0</v>
      </c>
      <c r="E15" s="148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148">
        <v>0</v>
      </c>
      <c r="D16" s="148">
        <v>0</v>
      </c>
      <c r="E16" s="148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148">
        <v>0</v>
      </c>
      <c r="D17" s="148">
        <v>0</v>
      </c>
      <c r="E17" s="148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44">
        <v>108337944</v>
      </c>
      <c r="C18" s="148">
        <f>B18*1.05</f>
        <v>113754841.2</v>
      </c>
      <c r="D18" s="148">
        <f>C18*1.05</f>
        <v>119442583.26000001</v>
      </c>
      <c r="E18" s="148">
        <f>D18*1.05</f>
        <v>125414712.42300001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2">SUM(B23:B27)</f>
        <v>0</v>
      </c>
      <c r="C22" s="61">
        <f t="shared" si="2"/>
        <v>0</v>
      </c>
      <c r="D22" s="61">
        <f t="shared" si="2"/>
        <v>0</v>
      </c>
      <c r="E22" s="61">
        <f t="shared" si="2"/>
        <v>0</v>
      </c>
      <c r="F22" s="61">
        <f t="shared" si="2"/>
        <v>0</v>
      </c>
      <c r="G22" s="61">
        <f t="shared" si="2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3">B30</f>
        <v>0</v>
      </c>
      <c r="C29" s="61">
        <f t="shared" si="3"/>
        <v>0</v>
      </c>
      <c r="D29" s="61">
        <f t="shared" si="3"/>
        <v>0</v>
      </c>
      <c r="E29" s="61">
        <f t="shared" si="3"/>
        <v>0</v>
      </c>
      <c r="F29" s="61">
        <f t="shared" si="3"/>
        <v>0</v>
      </c>
      <c r="G29" s="61">
        <f t="shared" si="3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4">B29+B22+B8</f>
        <v>121934563</v>
      </c>
      <c r="C32" s="61">
        <f t="shared" si="4"/>
        <v>128031291.15000001</v>
      </c>
      <c r="D32" s="61">
        <f t="shared" si="4"/>
        <v>134432855.70750001</v>
      </c>
      <c r="E32" s="61">
        <f t="shared" si="4"/>
        <v>141154498.49287501</v>
      </c>
      <c r="F32" s="61">
        <f t="shared" si="4"/>
        <v>0</v>
      </c>
      <c r="G32" s="61">
        <f t="shared" si="4"/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f>B32</f>
        <v>121934563</v>
      </c>
      <c r="C35" s="60">
        <f>C32</f>
        <v>128031291.15000001</v>
      </c>
      <c r="D35" s="60">
        <f>D32</f>
        <v>134432855.70750001</v>
      </c>
      <c r="E35" s="60">
        <f>E32</f>
        <v>141154498.49287501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5">B36+B35</f>
        <v>121934563</v>
      </c>
      <c r="C37" s="61">
        <f t="shared" si="5"/>
        <v>128031291.15000001</v>
      </c>
      <c r="D37" s="61">
        <f t="shared" si="5"/>
        <v>134432855.70750001</v>
      </c>
      <c r="E37" s="61">
        <f t="shared" si="5"/>
        <v>141154498.49287501</v>
      </c>
      <c r="F37" s="61">
        <f t="shared" si="5"/>
        <v>0</v>
      </c>
      <c r="G37" s="61">
        <f t="shared" si="5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121934563</v>
      </c>
      <c r="Q2" s="18">
        <f>'Formato 7 a)'!C8</f>
        <v>128031291.15000001</v>
      </c>
      <c r="R2" s="18">
        <f>'Formato 7 a)'!D8</f>
        <v>134432855.70750001</v>
      </c>
      <c r="S2" s="18">
        <f>'Formato 7 a)'!E8</f>
        <v>141154498.49287501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5534569.5099999998</v>
      </c>
      <c r="Q6" s="18">
        <f>'Formato 7 a)'!C12</f>
        <v>5811297.9855000004</v>
      </c>
      <c r="R6" s="18">
        <f>'Formato 7 a)'!D12</f>
        <v>6101862.8847750006</v>
      </c>
      <c r="S6" s="18">
        <f>'Formato 7 a)'!E12</f>
        <v>6406956.0290137511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3663225</v>
      </c>
      <c r="Q7" s="18">
        <f>'Formato 7 a)'!C13</f>
        <v>3846386.25</v>
      </c>
      <c r="R7" s="18">
        <f>'Formato 7 a)'!D13</f>
        <v>4038705.5625</v>
      </c>
      <c r="S7" s="18">
        <f>'Formato 7 a)'!E13</f>
        <v>4240640.8406250002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4398824.49</v>
      </c>
      <c r="Q8" s="18">
        <f>'Formato 7 a)'!C14</f>
        <v>4618765.7145000007</v>
      </c>
      <c r="R8" s="18">
        <f>'Formato 7 a)'!D14</f>
        <v>4849704.000225001</v>
      </c>
      <c r="S8" s="18">
        <f>'Formato 7 a)'!E14</f>
        <v>5092189.2002362516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108337944</v>
      </c>
      <c r="Q12" s="18">
        <f>'Formato 7 a)'!C18</f>
        <v>113754841.2</v>
      </c>
      <c r="R12" s="18">
        <f>'Formato 7 a)'!D18</f>
        <v>119442583.26000001</v>
      </c>
      <c r="S12" s="18">
        <f>'Formato 7 a)'!E18</f>
        <v>125414712.42300001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121934563</v>
      </c>
      <c r="Q23" s="18">
        <f>'Formato 7 a)'!C32</f>
        <v>128031291.15000001</v>
      </c>
      <c r="R23" s="18">
        <f>'Formato 7 a)'!D32</f>
        <v>134432855.70750001</v>
      </c>
      <c r="S23" s="18">
        <f>'Formato 7 a)'!E32</f>
        <v>141154498.49287501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121934563</v>
      </c>
      <c r="Q25" s="18">
        <f>'Formato 7 a)'!C35</f>
        <v>128031291.15000001</v>
      </c>
      <c r="R25" s="18">
        <f>'Formato 7 a)'!D35</f>
        <v>134432855.70750001</v>
      </c>
      <c r="S25" s="18">
        <f>'Formato 7 a)'!E35</f>
        <v>141154498.49287501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121934563</v>
      </c>
      <c r="Q27" s="18">
        <f>'Formato 7 a)'!C37</f>
        <v>128031291.15000001</v>
      </c>
      <c r="R27" s="18">
        <f>'Formato 7 a)'!D37</f>
        <v>134432855.70750001</v>
      </c>
      <c r="S27" s="18">
        <f>'Formato 7 a)'!E37</f>
        <v>141154498.49287501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74" t="s">
        <v>451</v>
      </c>
      <c r="B1" s="174"/>
      <c r="C1" s="174"/>
      <c r="D1" s="174"/>
      <c r="E1" s="174"/>
      <c r="F1" s="174"/>
      <c r="G1" s="174"/>
    </row>
    <row r="2" spans="1:7" customFormat="1" x14ac:dyDescent="0.25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customFormat="1" x14ac:dyDescent="0.25">
      <c r="A3" s="159" t="s">
        <v>452</v>
      </c>
      <c r="B3" s="160"/>
      <c r="C3" s="160"/>
      <c r="D3" s="160"/>
      <c r="E3" s="160"/>
      <c r="F3" s="160"/>
      <c r="G3" s="161"/>
    </row>
    <row r="4" spans="1:7" customFormat="1" x14ac:dyDescent="0.25">
      <c r="A4" s="159" t="s">
        <v>118</v>
      </c>
      <c r="B4" s="160"/>
      <c r="C4" s="160"/>
      <c r="D4" s="160"/>
      <c r="E4" s="160"/>
      <c r="F4" s="160"/>
      <c r="G4" s="161"/>
    </row>
    <row r="5" spans="1:7" customFormat="1" x14ac:dyDescent="0.25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25">
      <c r="A6" s="186" t="s">
        <v>3142</v>
      </c>
      <c r="B6" s="51">
        <f>ANIO1P</f>
        <v>2018</v>
      </c>
      <c r="C6" s="184" t="str">
        <f>ANIO2P</f>
        <v>2019 (d)</v>
      </c>
      <c r="D6" s="184" t="str">
        <f>ANIO3P</f>
        <v>2020 (d)</v>
      </c>
      <c r="E6" s="184" t="str">
        <f>ANIO4P</f>
        <v>2021 (d)</v>
      </c>
      <c r="F6" s="184" t="str">
        <f>ANIO5P</f>
        <v>2022 (d)</v>
      </c>
      <c r="G6" s="184" t="str">
        <f>ANIO6P</f>
        <v>2023 (d)</v>
      </c>
    </row>
    <row r="7" spans="1:7" customFormat="1" ht="48" customHeight="1" x14ac:dyDescent="0.25">
      <c r="A7" s="187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453</v>
      </c>
      <c r="B8" s="59">
        <f t="shared" ref="B8:G8" si="0">SUM(B9:B17)</f>
        <v>121934563.02000001</v>
      </c>
      <c r="C8" s="59">
        <f t="shared" si="0"/>
        <v>128031291.171</v>
      </c>
      <c r="D8" s="59">
        <f t="shared" si="0"/>
        <v>134432855.72955</v>
      </c>
      <c r="E8" s="59">
        <f t="shared" si="0"/>
        <v>141154498.51602754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48">
        <v>97675746.180000007</v>
      </c>
      <c r="C9" s="148">
        <f>1.05*B9</f>
        <v>102559533.48900001</v>
      </c>
      <c r="D9" s="148">
        <f>C9*1.05</f>
        <v>107687510.16345002</v>
      </c>
      <c r="E9" s="148">
        <f>D9*1.05</f>
        <v>113071885.67162253</v>
      </c>
      <c r="F9" s="60">
        <v>0</v>
      </c>
      <c r="G9" s="60">
        <v>0</v>
      </c>
    </row>
    <row r="10" spans="1:7" x14ac:dyDescent="0.25">
      <c r="A10" s="53" t="s">
        <v>455</v>
      </c>
      <c r="B10" s="148">
        <v>4745193.1900000004</v>
      </c>
      <c r="C10" s="148">
        <f>1.05*B10</f>
        <v>4982452.8495000005</v>
      </c>
      <c r="D10" s="148">
        <f t="shared" ref="D10:E13" si="1">C10*1.05</f>
        <v>5231575.4919750011</v>
      </c>
      <c r="E10" s="148">
        <f t="shared" si="1"/>
        <v>5493154.2665737513</v>
      </c>
      <c r="F10" s="60">
        <v>0</v>
      </c>
      <c r="G10" s="60">
        <v>0</v>
      </c>
    </row>
    <row r="11" spans="1:7" x14ac:dyDescent="0.25">
      <c r="A11" s="53" t="s">
        <v>456</v>
      </c>
      <c r="B11" s="148">
        <v>14995623.65</v>
      </c>
      <c r="C11" s="148">
        <f>1.05*B11</f>
        <v>15745404.832500001</v>
      </c>
      <c r="D11" s="148">
        <f t="shared" si="1"/>
        <v>16532675.074125003</v>
      </c>
      <c r="E11" s="148">
        <f t="shared" si="1"/>
        <v>17359308.827831253</v>
      </c>
      <c r="F11" s="60">
        <v>0</v>
      </c>
      <c r="G11" s="60">
        <v>0</v>
      </c>
    </row>
    <row r="12" spans="1:7" x14ac:dyDescent="0.25">
      <c r="A12" s="53" t="s">
        <v>457</v>
      </c>
      <c r="B12" s="148">
        <v>4200000</v>
      </c>
      <c r="C12" s="148">
        <f>1.05*B12</f>
        <v>4410000</v>
      </c>
      <c r="D12" s="148">
        <f t="shared" si="1"/>
        <v>4630500</v>
      </c>
      <c r="E12" s="148">
        <f t="shared" si="1"/>
        <v>4862025</v>
      </c>
      <c r="F12" s="60">
        <v>0</v>
      </c>
      <c r="G12" s="60">
        <v>0</v>
      </c>
    </row>
    <row r="13" spans="1:7" x14ac:dyDescent="0.25">
      <c r="A13" s="53" t="s">
        <v>458</v>
      </c>
      <c r="B13" s="148">
        <v>318000</v>
      </c>
      <c r="C13" s="148">
        <f>1.05*B13</f>
        <v>333900</v>
      </c>
      <c r="D13" s="148">
        <f t="shared" si="1"/>
        <v>350595</v>
      </c>
      <c r="E13" s="148">
        <f t="shared" si="1"/>
        <v>368124.75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/>
      <c r="D14" s="60"/>
      <c r="E14" s="60"/>
      <c r="F14" s="60"/>
      <c r="G14" s="60"/>
    </row>
    <row r="15" spans="1:7" x14ac:dyDescent="0.25">
      <c r="A15" s="53" t="s">
        <v>460</v>
      </c>
      <c r="B15" s="60">
        <v>0</v>
      </c>
      <c r="C15" s="60"/>
      <c r="D15" s="60"/>
      <c r="E15" s="60"/>
      <c r="F15" s="60"/>
      <c r="G15" s="60"/>
    </row>
    <row r="16" spans="1:7" x14ac:dyDescent="0.25">
      <c r="A16" s="53" t="s">
        <v>461</v>
      </c>
      <c r="B16" s="60">
        <v>0</v>
      </c>
      <c r="C16" s="60"/>
      <c r="D16" s="60"/>
      <c r="E16" s="60"/>
      <c r="F16" s="60"/>
      <c r="G16" s="60"/>
    </row>
    <row r="17" spans="1:7" x14ac:dyDescent="0.25">
      <c r="A17" s="53" t="s">
        <v>462</v>
      </c>
      <c r="B17" s="60">
        <v>0</v>
      </c>
      <c r="C17" s="60"/>
      <c r="D17" s="60"/>
      <c r="E17" s="60"/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2">SUM(B20:B28)</f>
        <v>0</v>
      </c>
      <c r="C19" s="61">
        <f t="shared" si="2"/>
        <v>0</v>
      </c>
      <c r="D19" s="61">
        <f t="shared" si="2"/>
        <v>0</v>
      </c>
      <c r="E19" s="61">
        <f t="shared" si="2"/>
        <v>0</v>
      </c>
      <c r="F19" s="61">
        <f t="shared" si="2"/>
        <v>0</v>
      </c>
      <c r="G19" s="61">
        <f t="shared" si="2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3">B8+B19</f>
        <v>121934563.02000001</v>
      </c>
      <c r="C30" s="61">
        <f t="shared" si="3"/>
        <v>128031291.171</v>
      </c>
      <c r="D30" s="61">
        <f t="shared" si="3"/>
        <v>134432855.72955</v>
      </c>
      <c r="E30" s="61">
        <f t="shared" si="3"/>
        <v>141154498.51602754</v>
      </c>
      <c r="F30" s="61">
        <f t="shared" si="3"/>
        <v>0</v>
      </c>
      <c r="G30" s="61">
        <f t="shared" si="3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121934563.02000001</v>
      </c>
      <c r="Q2" s="18">
        <f>'Formato 7 b)'!C8</f>
        <v>128031291.171</v>
      </c>
      <c r="R2" s="18">
        <f>'Formato 7 b)'!D8</f>
        <v>134432855.72955</v>
      </c>
      <c r="S2" s="18">
        <f>'Formato 7 b)'!E8</f>
        <v>141154498.51602754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97675746.180000007</v>
      </c>
      <c r="Q3" s="18">
        <f>'Formato 7 b)'!C9</f>
        <v>102559533.48900001</v>
      </c>
      <c r="R3" s="18">
        <f>'Formato 7 b)'!D9</f>
        <v>107687510.16345002</v>
      </c>
      <c r="S3" s="18">
        <f>'Formato 7 b)'!E9</f>
        <v>113071885.67162253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4745193.1900000004</v>
      </c>
      <c r="Q4" s="18">
        <f>'Formato 7 b)'!C10</f>
        <v>4982452.8495000005</v>
      </c>
      <c r="R4" s="18">
        <f>'Formato 7 b)'!D10</f>
        <v>5231575.4919750011</v>
      </c>
      <c r="S4" s="18">
        <f>'Formato 7 b)'!E10</f>
        <v>5493154.2665737513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14995623.65</v>
      </c>
      <c r="Q5" s="18">
        <f>'Formato 7 b)'!C11</f>
        <v>15745404.832500001</v>
      </c>
      <c r="R5" s="18">
        <f>'Formato 7 b)'!D11</f>
        <v>16532675.074125003</v>
      </c>
      <c r="S5" s="18">
        <f>'Formato 7 b)'!E11</f>
        <v>17359308.827831253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4200000</v>
      </c>
      <c r="Q6" s="18">
        <f>'Formato 7 b)'!C12</f>
        <v>4410000</v>
      </c>
      <c r="R6" s="18">
        <f>'Formato 7 b)'!D12</f>
        <v>4630500</v>
      </c>
      <c r="S6" s="18">
        <f>'Formato 7 b)'!E12</f>
        <v>4862025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318000</v>
      </c>
      <c r="Q7" s="18">
        <f>'Formato 7 b)'!C13</f>
        <v>333900</v>
      </c>
      <c r="R7" s="18">
        <f>'Formato 7 b)'!D13</f>
        <v>350595</v>
      </c>
      <c r="S7" s="18">
        <f>'Formato 7 b)'!E13</f>
        <v>368124.75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121934563.02000001</v>
      </c>
      <c r="Q22" s="18">
        <f>'Formato 7 b)'!C30</f>
        <v>128031291.171</v>
      </c>
      <c r="R22" s="18">
        <f>'Formato 7 b)'!D30</f>
        <v>134432855.72955</v>
      </c>
      <c r="S22" s="18">
        <f>'Formato 7 b)'!E30</f>
        <v>141154498.51602754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abSelected="1" topLeftCell="B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466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467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1" t="s">
        <v>3288</v>
      </c>
      <c r="B5" s="189" t="str">
        <f>ANIO5R</f>
        <v>2012 ¹ (c)</v>
      </c>
      <c r="C5" s="189" t="str">
        <f>ANIO4R</f>
        <v>2013 ¹ (c)</v>
      </c>
      <c r="D5" s="189" t="str">
        <f>ANIO3R</f>
        <v>2014 ¹ (c)</v>
      </c>
      <c r="E5" s="189" t="str">
        <f>ANIO2R</f>
        <v>2015 ¹ (c)</v>
      </c>
      <c r="F5" s="189" t="str">
        <f>ANIO1R</f>
        <v>2016 ¹ (c)</v>
      </c>
      <c r="G5" s="51">
        <f>ANIO_INFORME</f>
        <v>2017</v>
      </c>
    </row>
    <row r="6" spans="1:7" ht="32.1" customHeight="1" x14ac:dyDescent="0.25">
      <c r="A6" s="192"/>
      <c r="B6" s="190"/>
      <c r="C6" s="190"/>
      <c r="D6" s="190"/>
      <c r="E6" s="190"/>
      <c r="F6" s="190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97906433.390000001</v>
      </c>
      <c r="E7" s="59">
        <f t="shared" si="0"/>
        <v>97037069.319999993</v>
      </c>
      <c r="F7" s="59">
        <f t="shared" si="0"/>
        <v>99335220.649999991</v>
      </c>
      <c r="G7" s="59">
        <f t="shared" si="0"/>
        <v>121553167.36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148">
        <v>4190484.93</v>
      </c>
      <c r="E11" s="148">
        <v>4689529.4000000004</v>
      </c>
      <c r="F11" s="148">
        <v>5011354.09</v>
      </c>
      <c r="G11" s="148">
        <v>5080156.5</v>
      </c>
    </row>
    <row r="12" spans="1:7" x14ac:dyDescent="0.25">
      <c r="A12" s="53" t="s">
        <v>473</v>
      </c>
      <c r="B12" s="60">
        <v>0</v>
      </c>
      <c r="C12" s="60">
        <v>0</v>
      </c>
      <c r="D12" s="148">
        <v>4704217.95</v>
      </c>
      <c r="E12" s="148">
        <v>4178279.15</v>
      </c>
      <c r="F12" s="148">
        <v>3886367.88</v>
      </c>
      <c r="G12" s="148">
        <v>4459346.4400000004</v>
      </c>
    </row>
    <row r="13" spans="1:7" x14ac:dyDescent="0.25">
      <c r="A13" s="56" t="s">
        <v>474</v>
      </c>
      <c r="B13" s="60">
        <v>0</v>
      </c>
      <c r="C13" s="60">
        <v>0</v>
      </c>
      <c r="D13" s="148">
        <v>13784530.970000001</v>
      </c>
      <c r="E13" s="148">
        <v>5594370.5999999996</v>
      </c>
      <c r="F13" s="148">
        <v>4844748.7699999996</v>
      </c>
      <c r="G13" s="148">
        <v>4153820.31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148">
        <v>4902411.54</v>
      </c>
      <c r="E15" s="148">
        <v>3980283.39</v>
      </c>
      <c r="F15" s="148">
        <v>7118747.5700000003</v>
      </c>
      <c r="G15" s="148">
        <v>8163810.7199999997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148">
        <v>0</v>
      </c>
      <c r="F16" s="148">
        <v>0</v>
      </c>
      <c r="G16" s="148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148">
        <v>70324788</v>
      </c>
      <c r="E17" s="148">
        <v>73841025.959999993</v>
      </c>
      <c r="F17" s="148">
        <v>76056256.739999995</v>
      </c>
      <c r="G17" s="148">
        <v>98337944.5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148">
        <v>0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148">
        <v>4753580.82</v>
      </c>
      <c r="F19" s="148">
        <v>2417745.6</v>
      </c>
      <c r="G19" s="148">
        <v>1358088.89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97906433.390000001</v>
      </c>
      <c r="E31" s="61">
        <f t="shared" si="3"/>
        <v>97037069.319999993</v>
      </c>
      <c r="F31" s="61">
        <f t="shared" si="3"/>
        <v>99335220.649999991</v>
      </c>
      <c r="G31" s="61">
        <f t="shared" si="3"/>
        <v>121553167.36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148">
        <f>D31</f>
        <v>97906433.390000001</v>
      </c>
      <c r="E34" s="148">
        <f>E31</f>
        <v>97037069.319999993</v>
      </c>
      <c r="F34" s="148">
        <f>F31</f>
        <v>99335220.649999991</v>
      </c>
      <c r="G34" s="148">
        <f>G31</f>
        <v>121553167.36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97906433.390000001</v>
      </c>
      <c r="E36" s="61">
        <f t="shared" si="4"/>
        <v>97037069.319999993</v>
      </c>
      <c r="F36" s="61">
        <f t="shared" si="4"/>
        <v>99335220.649999991</v>
      </c>
      <c r="G36" s="61">
        <f t="shared" si="4"/>
        <v>121553167.36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25">
      <c r="A40" s="188" t="s">
        <v>3293</v>
      </c>
      <c r="B40" s="188"/>
      <c r="C40" s="188"/>
      <c r="D40" s="188"/>
      <c r="E40" s="188"/>
      <c r="F40" s="188"/>
      <c r="G40" s="188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97906433.390000001</v>
      </c>
      <c r="S2" s="18">
        <f>'Formato 7 c)'!E7</f>
        <v>97037069.319999993</v>
      </c>
      <c r="T2" s="18">
        <f>'Formato 7 c)'!F7</f>
        <v>99335220.649999991</v>
      </c>
      <c r="U2" s="18">
        <f>'Formato 7 c)'!G7</f>
        <v>121553167.36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4190484.93</v>
      </c>
      <c r="S6" s="18">
        <f>'Formato 7 c)'!E11</f>
        <v>4689529.4000000004</v>
      </c>
      <c r="T6" s="18">
        <f>'Formato 7 c)'!F11</f>
        <v>5011354.09</v>
      </c>
      <c r="U6" s="18">
        <f>'Formato 7 c)'!G11</f>
        <v>5080156.5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4704217.95</v>
      </c>
      <c r="S7" s="18">
        <f>'Formato 7 c)'!E12</f>
        <v>4178279.15</v>
      </c>
      <c r="T7" s="18">
        <f>'Formato 7 c)'!F12</f>
        <v>3886367.88</v>
      </c>
      <c r="U7" s="18">
        <f>'Formato 7 c)'!G12</f>
        <v>4459346.4400000004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13784530.970000001</v>
      </c>
      <c r="S8" s="18">
        <f>'Formato 7 c)'!E13</f>
        <v>5594370.5999999996</v>
      </c>
      <c r="T8" s="18">
        <f>'Formato 7 c)'!F13</f>
        <v>4844748.7699999996</v>
      </c>
      <c r="U8" s="18">
        <f>'Formato 7 c)'!G13</f>
        <v>4153820.31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4902411.54</v>
      </c>
      <c r="S10" s="18">
        <f>'Formato 7 c)'!E15</f>
        <v>3980283.39</v>
      </c>
      <c r="T10" s="18">
        <f>'Formato 7 c)'!F15</f>
        <v>7118747.5700000003</v>
      </c>
      <c r="U10" s="18">
        <f>'Formato 7 c)'!G15</f>
        <v>8163810.7199999997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70324788</v>
      </c>
      <c r="S12" s="18">
        <f>'Formato 7 c)'!E17</f>
        <v>73841025.959999993</v>
      </c>
      <c r="T12" s="18">
        <f>'Formato 7 c)'!F17</f>
        <v>76056256.739999995</v>
      </c>
      <c r="U12" s="18">
        <f>'Formato 7 c)'!G17</f>
        <v>98337944.5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4753580.82</v>
      </c>
      <c r="T14" s="18">
        <f>'Formato 7 c)'!F19</f>
        <v>2417745.6</v>
      </c>
      <c r="U14" s="18">
        <f>'Formato 7 c)'!G19</f>
        <v>1358088.89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97906433.390000001</v>
      </c>
      <c r="S23" s="18">
        <f>'Formato 7 c)'!E31</f>
        <v>97037069.319999993</v>
      </c>
      <c r="T23" s="18">
        <f>'Formato 7 c)'!F31</f>
        <v>99335220.649999991</v>
      </c>
      <c r="U23" s="18">
        <f>'Formato 7 c)'!G31</f>
        <v>121553167.36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97906433.390000001</v>
      </c>
      <c r="S25" s="18">
        <f>'Formato 7 c)'!E34</f>
        <v>97037069.319999993</v>
      </c>
      <c r="T25" s="18">
        <f>'Formato 7 c)'!F34</f>
        <v>99335220.649999991</v>
      </c>
      <c r="U25" s="18">
        <f>'Formato 7 c)'!G34</f>
        <v>121553167.36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97906433.390000001</v>
      </c>
      <c r="S27" s="18">
        <f>'Formato 7 c)'!E36</f>
        <v>97037069.319999993</v>
      </c>
      <c r="T27" s="18">
        <f>'Formato 7 c)'!F36</f>
        <v>99335220.649999991</v>
      </c>
      <c r="U27" s="18">
        <f>'Formato 7 c)'!G36</f>
        <v>121553167.36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4" t="s">
        <v>490</v>
      </c>
      <c r="B1" s="174"/>
      <c r="C1" s="174"/>
      <c r="D1" s="174"/>
      <c r="E1" s="174"/>
      <c r="F1" s="174"/>
      <c r="G1" s="174"/>
    </row>
    <row r="2" spans="1:7" x14ac:dyDescent="0.25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25">
      <c r="A3" s="159" t="s">
        <v>491</v>
      </c>
      <c r="B3" s="160"/>
      <c r="C3" s="160"/>
      <c r="D3" s="160"/>
      <c r="E3" s="160"/>
      <c r="F3" s="160"/>
      <c r="G3" s="161"/>
    </row>
    <row r="4" spans="1:7" x14ac:dyDescent="0.2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3" t="s">
        <v>3142</v>
      </c>
      <c r="B5" s="189" t="str">
        <f>ANIO5R</f>
        <v>2012 ¹ (c)</v>
      </c>
      <c r="C5" s="189" t="str">
        <f>ANIO4R</f>
        <v>2013 ¹ (c)</v>
      </c>
      <c r="D5" s="189" t="str">
        <f>ANIO3R</f>
        <v>2014 ¹ (c)</v>
      </c>
      <c r="E5" s="189" t="str">
        <f>ANIO2R</f>
        <v>2015 ¹ (c)</v>
      </c>
      <c r="F5" s="189" t="str">
        <f>ANIO1R</f>
        <v>2016 ¹ (c)</v>
      </c>
      <c r="G5" s="51">
        <f>ANIO_INFORME</f>
        <v>2017</v>
      </c>
    </row>
    <row r="6" spans="1:7" ht="32.1" customHeight="1" x14ac:dyDescent="0.25">
      <c r="A6" s="194"/>
      <c r="B6" s="190"/>
      <c r="C6" s="190"/>
      <c r="D6" s="190"/>
      <c r="E6" s="190"/>
      <c r="F6" s="190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94008165.409999982</v>
      </c>
      <c r="E7" s="59">
        <f t="shared" si="0"/>
        <v>94168010.099999979</v>
      </c>
      <c r="F7" s="59">
        <f t="shared" si="0"/>
        <v>86784358.800000012</v>
      </c>
      <c r="G7" s="59">
        <f t="shared" si="0"/>
        <v>102595719.59999999</v>
      </c>
    </row>
    <row r="8" spans="1:7" x14ac:dyDescent="0.25">
      <c r="A8" s="53" t="s">
        <v>454</v>
      </c>
      <c r="B8" s="60">
        <v>0</v>
      </c>
      <c r="C8" s="60">
        <v>0</v>
      </c>
      <c r="D8" s="148">
        <v>62153812.229999997</v>
      </c>
      <c r="E8" s="148">
        <v>65243197.509999998</v>
      </c>
      <c r="F8" s="148">
        <v>64089130.840000004</v>
      </c>
      <c r="G8" s="148">
        <v>79477548.629999995</v>
      </c>
    </row>
    <row r="9" spans="1:7" x14ac:dyDescent="0.25">
      <c r="A9" s="53" t="s">
        <v>455</v>
      </c>
      <c r="B9" s="60">
        <v>0</v>
      </c>
      <c r="C9" s="60">
        <v>0</v>
      </c>
      <c r="D9" s="148">
        <v>6124001.5</v>
      </c>
      <c r="E9" s="148">
        <v>6166466.75</v>
      </c>
      <c r="F9" s="148">
        <v>4761925.42</v>
      </c>
      <c r="G9" s="148">
        <v>4675661.41</v>
      </c>
    </row>
    <row r="10" spans="1:7" x14ac:dyDescent="0.25">
      <c r="A10" s="53" t="s">
        <v>456</v>
      </c>
      <c r="B10" s="60">
        <v>0</v>
      </c>
      <c r="C10" s="60">
        <v>0</v>
      </c>
      <c r="D10" s="148">
        <v>16119762.6</v>
      </c>
      <c r="E10" s="148">
        <v>16407902.07</v>
      </c>
      <c r="F10" s="148">
        <v>14440263.029999999</v>
      </c>
      <c r="G10" s="148">
        <v>13825398.279999999</v>
      </c>
    </row>
    <row r="11" spans="1:7" x14ac:dyDescent="0.25">
      <c r="A11" s="53" t="s">
        <v>457</v>
      </c>
      <c r="B11" s="60">
        <v>0</v>
      </c>
      <c r="C11" s="60">
        <v>0</v>
      </c>
      <c r="D11" s="148">
        <v>5863730.5300000003</v>
      </c>
      <c r="E11" s="148">
        <v>4186231.36</v>
      </c>
      <c r="F11" s="148">
        <v>2867997.06</v>
      </c>
      <c r="G11" s="148">
        <v>3771208.42</v>
      </c>
    </row>
    <row r="12" spans="1:7" x14ac:dyDescent="0.25">
      <c r="A12" s="53" t="s">
        <v>458</v>
      </c>
      <c r="B12" s="60">
        <v>0</v>
      </c>
      <c r="C12" s="60">
        <v>0</v>
      </c>
      <c r="D12" s="148">
        <v>3206231.47</v>
      </c>
      <c r="E12" s="148">
        <v>1867782.49</v>
      </c>
      <c r="F12" s="148">
        <v>625042.44999999995</v>
      </c>
      <c r="G12" s="148">
        <v>845902.86</v>
      </c>
    </row>
    <row r="13" spans="1:7" x14ac:dyDescent="0.25">
      <c r="A13" s="53" t="s">
        <v>459</v>
      </c>
      <c r="B13" s="60">
        <v>0</v>
      </c>
      <c r="C13" s="60">
        <v>0</v>
      </c>
      <c r="D13" s="148">
        <v>540627.07999999996</v>
      </c>
      <c r="E13" s="148">
        <v>296429.92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7666901.4700000007</v>
      </c>
      <c r="G18" s="61">
        <f t="shared" si="1"/>
        <v>8163810.6400000006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148">
        <v>387066.3</v>
      </c>
      <c r="G20" s="148">
        <v>397903.24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148">
        <v>274666.42</v>
      </c>
      <c r="G21" s="148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148">
        <v>3200532.18</v>
      </c>
      <c r="G22" s="148">
        <v>4073307.66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148">
        <v>354930.54</v>
      </c>
      <c r="G23" s="148">
        <v>3692599.74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148">
        <v>3449706.03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94008165.409999982</v>
      </c>
      <c r="E29" s="60">
        <f t="shared" si="2"/>
        <v>94168010.099999979</v>
      </c>
      <c r="F29" s="60">
        <f t="shared" si="2"/>
        <v>94451260.270000011</v>
      </c>
      <c r="G29" s="60">
        <f t="shared" si="2"/>
        <v>110759530.23999999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25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94008165.409999982</v>
      </c>
      <c r="S2" s="18">
        <f>'Formato 7 d)'!E7</f>
        <v>94168010.099999979</v>
      </c>
      <c r="T2" s="18">
        <f>'Formato 7 d)'!F7</f>
        <v>86784358.800000012</v>
      </c>
      <c r="U2" s="18">
        <f>'Formato 7 d)'!G7</f>
        <v>102595719.59999999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62153812.229999997</v>
      </c>
      <c r="S3" s="18">
        <f>'Formato 7 d)'!E8</f>
        <v>65243197.509999998</v>
      </c>
      <c r="T3" s="18">
        <f>'Formato 7 d)'!F8</f>
        <v>64089130.840000004</v>
      </c>
      <c r="U3" s="18">
        <f>'Formato 7 d)'!G8</f>
        <v>79477548.629999995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6124001.5</v>
      </c>
      <c r="S4" s="18">
        <f>'Formato 7 d)'!E9</f>
        <v>6166466.75</v>
      </c>
      <c r="T4" s="18">
        <f>'Formato 7 d)'!F9</f>
        <v>4761925.42</v>
      </c>
      <c r="U4" s="18">
        <f>'Formato 7 d)'!G9</f>
        <v>4675661.41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16119762.6</v>
      </c>
      <c r="S5" s="18">
        <f>'Formato 7 d)'!E10</f>
        <v>16407902.07</v>
      </c>
      <c r="T5" s="18">
        <f>'Formato 7 d)'!F10</f>
        <v>14440263.029999999</v>
      </c>
      <c r="U5" s="18">
        <f>'Formato 7 d)'!G10</f>
        <v>13825398.279999999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5863730.5300000003</v>
      </c>
      <c r="S6" s="18">
        <f>'Formato 7 d)'!E11</f>
        <v>4186231.36</v>
      </c>
      <c r="T6" s="18">
        <f>'Formato 7 d)'!F11</f>
        <v>2867997.06</v>
      </c>
      <c r="U6" s="18">
        <f>'Formato 7 d)'!G11</f>
        <v>3771208.42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3206231.47</v>
      </c>
      <c r="S7" s="18">
        <f>'Formato 7 d)'!E12</f>
        <v>1867782.49</v>
      </c>
      <c r="T7" s="18">
        <f>'Formato 7 d)'!F12</f>
        <v>625042.44999999995</v>
      </c>
      <c r="U7" s="18">
        <f>'Formato 7 d)'!G12</f>
        <v>845902.86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540627.07999999996</v>
      </c>
      <c r="S8" s="18">
        <f>'Formato 7 d)'!E13</f>
        <v>296429.92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7666901.4700000007</v>
      </c>
      <c r="U12" s="18">
        <f>'Formato 7 d)'!G18</f>
        <v>8163810.6400000006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387066.3</v>
      </c>
      <c r="U14" s="18">
        <f>'Formato 7 d)'!G20</f>
        <v>397903.24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274666.42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3200532.18</v>
      </c>
      <c r="U16" s="18">
        <f>'Formato 7 d)'!G22</f>
        <v>4073307.66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354930.54</v>
      </c>
      <c r="U17" s="18">
        <f>'Formato 7 d)'!G23</f>
        <v>3692599.74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3449706.03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94008165.409999982</v>
      </c>
      <c r="S22" s="18">
        <f>'Formato 7 d)'!E29</f>
        <v>94168010.099999979</v>
      </c>
      <c r="T22" s="18">
        <f>'Formato 7 d)'!F29</f>
        <v>94451260.270000011</v>
      </c>
      <c r="U22" s="18">
        <f>'Formato 7 d)'!G29</f>
        <v>110759530.23999999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tabSelected="1" zoomScale="90" zoomScaleNormal="90" workbookViewId="0">
      <selection activeCell="A3" sqref="C3:D3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8" t="s">
        <v>495</v>
      </c>
      <c r="B1" s="168"/>
      <c r="C1" s="168"/>
      <c r="D1" s="168"/>
      <c r="E1" s="168"/>
      <c r="F1" s="168"/>
      <c r="G1" s="111"/>
    </row>
    <row r="2" spans="1:7" x14ac:dyDescent="0.25">
      <c r="A2" s="156" t="str">
        <f>ENTE_PUBLICO</f>
        <v>SISTEMA PARA EL DESARROLLO INTEGRAL DE LA FAMILIA EN EL MUNICIPIO DE LEÓN., Gobierno del Estado de Guanajuato</v>
      </c>
      <c r="B2" s="157"/>
      <c r="C2" s="157"/>
      <c r="D2" s="157"/>
      <c r="E2" s="157"/>
      <c r="F2" s="158"/>
    </row>
    <row r="3" spans="1:7" x14ac:dyDescent="0.25">
      <c r="A3" s="165" t="s">
        <v>496</v>
      </c>
      <c r="B3" s="166"/>
      <c r="C3" s="166"/>
      <c r="D3" s="166"/>
      <c r="E3" s="166"/>
      <c r="F3" s="167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27559055118110237" bottom="0.27559055118110237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85" zoomScaleNormal="85" workbookViewId="0">
      <selection activeCell="A3" sqref="C3:D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8" t="s">
        <v>545</v>
      </c>
      <c r="B1" s="168"/>
      <c r="C1" s="168"/>
      <c r="D1" s="168"/>
      <c r="E1" s="168"/>
      <c r="F1" s="168"/>
    </row>
    <row r="2" spans="1:6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8"/>
    </row>
    <row r="3" spans="1:6" x14ac:dyDescent="0.25">
      <c r="A3" s="159" t="s">
        <v>117</v>
      </c>
      <c r="B3" s="160"/>
      <c r="C3" s="160"/>
      <c r="D3" s="160"/>
      <c r="E3" s="160"/>
      <c r="F3" s="161"/>
    </row>
    <row r="4" spans="1:6" x14ac:dyDescent="0.25">
      <c r="A4" s="162" t="str">
        <f>PERIODO_INFORME</f>
        <v>Al 31 de diciembre de 2016 y al 31 de diciembre de 2017 (b)</v>
      </c>
      <c r="B4" s="163"/>
      <c r="C4" s="163"/>
      <c r="D4" s="163"/>
      <c r="E4" s="163"/>
      <c r="F4" s="164"/>
    </row>
    <row r="5" spans="1:6" x14ac:dyDescent="0.25">
      <c r="A5" s="165" t="s">
        <v>118</v>
      </c>
      <c r="B5" s="166"/>
      <c r="C5" s="166"/>
      <c r="D5" s="166"/>
      <c r="E5" s="166"/>
      <c r="F5" s="167"/>
    </row>
    <row r="6" spans="1:6" s="3" customFormat="1" ht="30" x14ac:dyDescent="0.25">
      <c r="A6" s="132" t="s">
        <v>3284</v>
      </c>
      <c r="B6" s="133" t="str">
        <f>ANIO</f>
        <v>2017 (d)</v>
      </c>
      <c r="C6" s="130" t="str">
        <f>ULTIMO</f>
        <v>31 de diciembre de 2016 (e)</v>
      </c>
      <c r="D6" s="134" t="s">
        <v>0</v>
      </c>
      <c r="E6" s="133" t="str">
        <f>ANIO</f>
        <v>2017 (d)</v>
      </c>
      <c r="F6" s="130" t="str">
        <f>ULTIMO</f>
        <v>31 de diciembre de 2016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24690842.149999999</v>
      </c>
      <c r="C9" s="60">
        <f>SUM(C10:C16)</f>
        <v>14456253.460000001</v>
      </c>
      <c r="D9" s="100" t="s">
        <v>54</v>
      </c>
      <c r="E9" s="60">
        <f>SUM(E10:E18)</f>
        <v>6508218.7000000002</v>
      </c>
      <c r="F9" s="60">
        <f>SUM(F10:F18)</f>
        <v>5778831.8100000005</v>
      </c>
    </row>
    <row r="10" spans="1:6" x14ac:dyDescent="0.25">
      <c r="A10" s="96" t="s">
        <v>4</v>
      </c>
      <c r="B10" s="60">
        <v>132630.39999999999</v>
      </c>
      <c r="C10" s="60">
        <v>88150.8</v>
      </c>
      <c r="D10" s="101" t="s">
        <v>55</v>
      </c>
      <c r="E10" s="60">
        <v>18015.150000000001</v>
      </c>
      <c r="F10" s="60">
        <v>26103.63</v>
      </c>
    </row>
    <row r="11" spans="1:6" x14ac:dyDescent="0.25">
      <c r="A11" s="96" t="s">
        <v>5</v>
      </c>
      <c r="B11" s="60">
        <v>24548009.260000002</v>
      </c>
      <c r="C11" s="60">
        <v>14332352.35</v>
      </c>
      <c r="D11" s="101" t="s">
        <v>56</v>
      </c>
      <c r="E11" s="60">
        <v>1017866.31</v>
      </c>
      <c r="F11" s="60">
        <v>1328638.3600000001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10202.49</v>
      </c>
      <c r="C13" s="60">
        <v>35750.31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4481649.54</v>
      </c>
      <c r="F16" s="60">
        <v>3089536.49</v>
      </c>
    </row>
    <row r="17" spans="1:6" x14ac:dyDescent="0.25">
      <c r="A17" s="95" t="s">
        <v>11</v>
      </c>
      <c r="B17" s="60">
        <f>SUM(B18:B24)</f>
        <v>30486.639999999999</v>
      </c>
      <c r="C17" s="60">
        <f>SUM(C18:C24)</f>
        <v>46868.509999999995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990687.7</v>
      </c>
      <c r="F18" s="60">
        <v>1334553.33</v>
      </c>
    </row>
    <row r="19" spans="1:6" x14ac:dyDescent="0.25">
      <c r="A19" s="97" t="s">
        <v>13</v>
      </c>
      <c r="B19" s="60">
        <v>5950.71</v>
      </c>
      <c r="C19" s="60">
        <v>17340.849999999999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24535.93</v>
      </c>
      <c r="C20" s="60">
        <v>29527.66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7530.79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7530.79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24721328.789999999</v>
      </c>
      <c r="C47" s="61">
        <f>C9+C17+C25+C31+C38+C41</f>
        <v>14503121.970000001</v>
      </c>
      <c r="D47" s="99" t="s">
        <v>91</v>
      </c>
      <c r="E47" s="61">
        <f>E9+E19+E23+E26+E27+E31+E38+E42</f>
        <v>6515749.4900000002</v>
      </c>
      <c r="F47" s="61">
        <f>F9+F19+F23+F26+F27+F31+F38+F42</f>
        <v>5778831.8100000005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50000</v>
      </c>
      <c r="C51" s="60">
        <v>50000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72436176.469999999</v>
      </c>
      <c r="C52" s="60">
        <v>71648672.719999999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34142467.520000003</v>
      </c>
      <c r="C53" s="60">
        <v>30538370.669999998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19087.8</v>
      </c>
      <c r="C54" s="60">
        <v>19087.8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-42559721.200000003</v>
      </c>
      <c r="C55" s="60">
        <v>0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6515749.4900000002</v>
      </c>
      <c r="F59" s="61">
        <f>F47+F57</f>
        <v>5778831.8100000005</v>
      </c>
    </row>
    <row r="60" spans="1:6" x14ac:dyDescent="0.25">
      <c r="A60" s="55" t="s">
        <v>50</v>
      </c>
      <c r="B60" s="61">
        <f>SUM(B50:B58)</f>
        <v>64088010.590000004</v>
      </c>
      <c r="C60" s="61">
        <f>SUM(C50:C58)</f>
        <v>102256131.19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88809339.379999995</v>
      </c>
      <c r="C62" s="61">
        <f>SUM(C47+C60)</f>
        <v>116759253.16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25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2593503.8899999969</v>
      </c>
      <c r="F68" s="77">
        <f>SUM(F69:F73)</f>
        <v>31280335.349999998</v>
      </c>
    </row>
    <row r="69" spans="1:6" x14ac:dyDescent="0.25">
      <c r="A69" s="12"/>
      <c r="B69" s="54"/>
      <c r="C69" s="54"/>
      <c r="D69" s="103" t="s">
        <v>107</v>
      </c>
      <c r="E69" s="77">
        <v>-28686831.460000001</v>
      </c>
      <c r="F69" s="77">
        <v>6851847.2199999997</v>
      </c>
    </row>
    <row r="70" spans="1:6" x14ac:dyDescent="0.25">
      <c r="A70" s="12"/>
      <c r="B70" s="54"/>
      <c r="C70" s="54"/>
      <c r="D70" s="103" t="s">
        <v>108</v>
      </c>
      <c r="E70" s="77">
        <v>31280335.349999998</v>
      </c>
      <c r="F70" s="77">
        <v>24428488.129999999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82293589.890000001</v>
      </c>
      <c r="F79" s="61">
        <f>F63+F68+F75</f>
        <v>110980421.34999999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88809339.379999995</v>
      </c>
      <c r="F81" s="61">
        <f>F59+F79</f>
        <v>116759253.16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181" customFormat="1" hidden="1" x14ac:dyDescent="0.25"/>
    <row r="10182" customFormat="1" hidden="1" x14ac:dyDescent="0.25"/>
    <row r="10183" customFormat="1" hidden="1" x14ac:dyDescent="0.25"/>
    <row r="10184" customFormat="1" hidden="1" x14ac:dyDescent="0.25"/>
    <row r="10185" customFormat="1" hidden="1" x14ac:dyDescent="0.25"/>
    <row r="10186" customFormat="1" hidden="1" x14ac:dyDescent="0.25"/>
    <row r="10187" customFormat="1" hidden="1" x14ac:dyDescent="0.25"/>
    <row r="10188" customFormat="1" hidden="1" x14ac:dyDescent="0.25"/>
    <row r="10189" customFormat="1" hidden="1" x14ac:dyDescent="0.25"/>
    <row r="10190" customFormat="1" hidden="1" x14ac:dyDescent="0.25"/>
    <row r="10191" customFormat="1" hidden="1" x14ac:dyDescent="0.25"/>
    <row r="10192" customFormat="1" hidden="1" x14ac:dyDescent="0.25"/>
    <row r="10193" customFormat="1" hidden="1" x14ac:dyDescent="0.25"/>
    <row r="10194" customFormat="1" hidden="1" x14ac:dyDescent="0.25"/>
    <row r="10195" customFormat="1" hidden="1" x14ac:dyDescent="0.25"/>
    <row r="10196" customFormat="1" hidden="1" x14ac:dyDescent="0.25"/>
    <row r="10197" customFormat="1" hidden="1" x14ac:dyDescent="0.25"/>
    <row r="10198" customFormat="1" hidden="1" x14ac:dyDescent="0.25"/>
    <row r="10199" customFormat="1" hidden="1" x14ac:dyDescent="0.25"/>
    <row r="10200" customFormat="1" hidden="1" x14ac:dyDescent="0.25"/>
    <row r="10201" customFormat="1" hidden="1" x14ac:dyDescent="0.25"/>
    <row r="10202" customFormat="1" hidden="1" x14ac:dyDescent="0.25"/>
    <row r="10203" customFormat="1" hidden="1" x14ac:dyDescent="0.25"/>
    <row r="10204" customFormat="1" hidden="1" x14ac:dyDescent="0.25"/>
    <row r="10205" customFormat="1" hidden="1" x14ac:dyDescent="0.25"/>
    <row r="10206" customFormat="1" hidden="1" x14ac:dyDescent="0.25"/>
    <row r="10207" customFormat="1" hidden="1" x14ac:dyDescent="0.25"/>
    <row r="10208" customFormat="1" hidden="1" x14ac:dyDescent="0.25"/>
    <row r="10209" customFormat="1" hidden="1" x14ac:dyDescent="0.25"/>
    <row r="10210" customFormat="1" hidden="1" x14ac:dyDescent="0.25"/>
    <row r="10211" customFormat="1" hidden="1" x14ac:dyDescent="0.25"/>
    <row r="10212" customFormat="1" hidden="1" x14ac:dyDescent="0.25"/>
    <row r="10213" customFormat="1" hidden="1" x14ac:dyDescent="0.25"/>
    <row r="10214" customFormat="1" hidden="1" x14ac:dyDescent="0.25"/>
    <row r="10215" customFormat="1" hidden="1" x14ac:dyDescent="0.25"/>
    <row r="10216" customFormat="1" hidden="1" x14ac:dyDescent="0.25"/>
    <row r="10217" customFormat="1" hidden="1" x14ac:dyDescent="0.25"/>
    <row r="10218" customFormat="1" hidden="1" x14ac:dyDescent="0.25"/>
    <row r="10219" customFormat="1" hidden="1" x14ac:dyDescent="0.25"/>
    <row r="10220" customFormat="1" hidden="1" x14ac:dyDescent="0.25"/>
    <row r="10221" customFormat="1" hidden="1" x14ac:dyDescent="0.25"/>
    <row r="10222" customFormat="1" hidden="1" x14ac:dyDescent="0.25"/>
    <row r="10223" customFormat="1" hidden="1" x14ac:dyDescent="0.25"/>
    <row r="10224" customFormat="1" hidden="1" x14ac:dyDescent="0.25"/>
    <row r="10225" customFormat="1" hidden="1" x14ac:dyDescent="0.25"/>
    <row r="10226" customFormat="1" hidden="1" x14ac:dyDescent="0.25"/>
    <row r="10227" customFormat="1" hidden="1" x14ac:dyDescent="0.25"/>
    <row r="10228" customFormat="1" hidden="1" x14ac:dyDescent="0.25"/>
    <row r="10229" customFormat="1" hidden="1" x14ac:dyDescent="0.25"/>
    <row r="10230" customFormat="1" hidden="1" x14ac:dyDescent="0.25"/>
    <row r="10231" customFormat="1" hidden="1" x14ac:dyDescent="0.25"/>
    <row r="10232" customFormat="1" hidden="1" x14ac:dyDescent="0.25"/>
    <row r="10233" customFormat="1" hidden="1" x14ac:dyDescent="0.25"/>
    <row r="10234" customFormat="1" hidden="1" x14ac:dyDescent="0.25"/>
    <row r="10235" customFormat="1" hidden="1" x14ac:dyDescent="0.25"/>
    <row r="10236" customFormat="1" hidden="1" x14ac:dyDescent="0.25"/>
    <row r="10237" customFormat="1" hidden="1" x14ac:dyDescent="0.25"/>
    <row r="10238" customFormat="1" hidden="1" x14ac:dyDescent="0.25"/>
    <row r="10239" customFormat="1" hidden="1" x14ac:dyDescent="0.25"/>
    <row r="10240" customFormat="1" hidden="1" x14ac:dyDescent="0.25"/>
    <row r="10241" customFormat="1" hidden="1" x14ac:dyDescent="0.25"/>
    <row r="10242" customFormat="1" hidden="1" x14ac:dyDescent="0.25"/>
    <row r="10243" customFormat="1" hidden="1" x14ac:dyDescent="0.25"/>
    <row r="10244" customFormat="1" hidden="1" x14ac:dyDescent="0.25"/>
    <row r="10245" customFormat="1" hidden="1" x14ac:dyDescent="0.25"/>
    <row r="10246" customFormat="1" hidden="1" x14ac:dyDescent="0.25"/>
    <row r="10247" customFormat="1" hidden="1" x14ac:dyDescent="0.25"/>
    <row r="10248" customFormat="1" hidden="1" x14ac:dyDescent="0.25"/>
    <row r="10249" customFormat="1" hidden="1" x14ac:dyDescent="0.25"/>
    <row r="10250" customFormat="1" hidden="1" x14ac:dyDescent="0.25"/>
    <row r="10251" customFormat="1" hidden="1" x14ac:dyDescent="0.25"/>
    <row r="10252" customFormat="1" hidden="1" x14ac:dyDescent="0.25"/>
    <row r="10253" customFormat="1" hidden="1" x14ac:dyDescent="0.25"/>
    <row r="10254" customFormat="1" hidden="1" x14ac:dyDescent="0.25"/>
    <row r="10255" customFormat="1" hidden="1" x14ac:dyDescent="0.25"/>
    <row r="10256" customFormat="1" hidden="1" x14ac:dyDescent="0.25"/>
    <row r="10257" customFormat="1" hidden="1" x14ac:dyDescent="0.25"/>
    <row r="10258" customFormat="1" hidden="1" x14ac:dyDescent="0.25"/>
    <row r="10259" customFormat="1" hidden="1" x14ac:dyDescent="0.25"/>
    <row r="10260" customFormat="1" hidden="1" x14ac:dyDescent="0.25"/>
    <row r="10261" customFormat="1" hidden="1" x14ac:dyDescent="0.25"/>
    <row r="10262" customFormat="1" hidden="1" x14ac:dyDescent="0.25"/>
    <row r="10263" customFormat="1" hidden="1" x14ac:dyDescent="0.25"/>
    <row r="10264" customFormat="1" hidden="1" x14ac:dyDescent="0.25"/>
    <row r="10265" customFormat="1" hidden="1" x14ac:dyDescent="0.25"/>
    <row r="10266" customFormat="1" hidden="1" x14ac:dyDescent="0.25"/>
    <row r="10267" customFormat="1" hidden="1" x14ac:dyDescent="0.25"/>
    <row r="10268" customFormat="1" hidden="1" x14ac:dyDescent="0.25"/>
    <row r="10269" customFormat="1" hidden="1" x14ac:dyDescent="0.25"/>
    <row r="10270" customFormat="1" hidden="1" x14ac:dyDescent="0.25"/>
    <row r="10271" customFormat="1" hidden="1" x14ac:dyDescent="0.25"/>
    <row r="10272" customFormat="1" hidden="1" x14ac:dyDescent="0.25"/>
    <row r="10273" customFormat="1" hidden="1" x14ac:dyDescent="0.25"/>
    <row r="10274" customFormat="1" hidden="1" x14ac:dyDescent="0.25"/>
    <row r="10275" customFormat="1" hidden="1" x14ac:dyDescent="0.25"/>
    <row r="10276" customFormat="1" hidden="1" x14ac:dyDescent="0.25"/>
    <row r="10277" customFormat="1" hidden="1" x14ac:dyDescent="0.25"/>
    <row r="10278" customFormat="1" hidden="1" x14ac:dyDescent="0.25"/>
    <row r="10279" customFormat="1" hidden="1" x14ac:dyDescent="0.25"/>
    <row r="10280" customFormat="1" hidden="1" x14ac:dyDescent="0.25"/>
    <row r="10281" customFormat="1" hidden="1" x14ac:dyDescent="0.25"/>
    <row r="10282" customFormat="1" hidden="1" x14ac:dyDescent="0.25"/>
    <row r="10283" customFormat="1" hidden="1" x14ac:dyDescent="0.25"/>
    <row r="10284" customFormat="1" hidden="1" x14ac:dyDescent="0.25"/>
    <row r="10285" customFormat="1" hidden="1" x14ac:dyDescent="0.25"/>
    <row r="10286" customFormat="1" hidden="1" x14ac:dyDescent="0.25"/>
    <row r="10287" customFormat="1" hidden="1" x14ac:dyDescent="0.25"/>
    <row r="10288" customFormat="1" hidden="1" x14ac:dyDescent="0.25"/>
    <row r="10289" customFormat="1" hidden="1" x14ac:dyDescent="0.25"/>
    <row r="10290" customFormat="1" hidden="1" x14ac:dyDescent="0.25"/>
    <row r="10291" customFormat="1" hidden="1" x14ac:dyDescent="0.25"/>
    <row r="10292" customFormat="1" hidden="1" x14ac:dyDescent="0.25"/>
    <row r="10293" customFormat="1" hidden="1" x14ac:dyDescent="0.25"/>
    <row r="10294" customFormat="1" hidden="1" x14ac:dyDescent="0.25"/>
    <row r="10295" customFormat="1" hidden="1" x14ac:dyDescent="0.25"/>
    <row r="10296" customFormat="1" hidden="1" x14ac:dyDescent="0.25"/>
    <row r="10297" customFormat="1" hidden="1" x14ac:dyDescent="0.25"/>
    <row r="10298" customFormat="1" hidden="1" x14ac:dyDescent="0.25"/>
    <row r="10299" customFormat="1" hidden="1" x14ac:dyDescent="0.25"/>
    <row r="10300" customFormat="1" hidden="1" x14ac:dyDescent="0.25"/>
    <row r="10301" customFormat="1" hidden="1" x14ac:dyDescent="0.25"/>
    <row r="10302" customFormat="1" hidden="1" x14ac:dyDescent="0.25"/>
    <row r="10303" customFormat="1" hidden="1" x14ac:dyDescent="0.25"/>
    <row r="10304" customFormat="1" hidden="1" x14ac:dyDescent="0.25"/>
    <row r="10305" customFormat="1" hidden="1" x14ac:dyDescent="0.25"/>
    <row r="10306" customFormat="1" hidden="1" x14ac:dyDescent="0.25"/>
    <row r="10307" customFormat="1" hidden="1" x14ac:dyDescent="0.25"/>
    <row r="10308" customFormat="1" hidden="1" x14ac:dyDescent="0.25"/>
    <row r="10309" customFormat="1" hidden="1" x14ac:dyDescent="0.25"/>
    <row r="10310" customFormat="1" hidden="1" x14ac:dyDescent="0.25"/>
    <row r="10311" customFormat="1" hidden="1" x14ac:dyDescent="0.25"/>
    <row r="10312" customFormat="1" hidden="1" x14ac:dyDescent="0.25"/>
    <row r="10313" customFormat="1" hidden="1" x14ac:dyDescent="0.25"/>
    <row r="10314" customFormat="1" hidden="1" x14ac:dyDescent="0.25"/>
    <row r="10315" customFormat="1" hidden="1" x14ac:dyDescent="0.25"/>
    <row r="10316" customFormat="1" hidden="1" x14ac:dyDescent="0.25"/>
    <row r="10317" customFormat="1" hidden="1" x14ac:dyDescent="0.25"/>
    <row r="10318" customFormat="1" hidden="1" x14ac:dyDescent="0.25"/>
    <row r="10319" customFormat="1" hidden="1" x14ac:dyDescent="0.25"/>
    <row r="10320" customFormat="1" hidden="1" x14ac:dyDescent="0.25"/>
    <row r="10321" customFormat="1" hidden="1" x14ac:dyDescent="0.25"/>
    <row r="10322" customFormat="1" hidden="1" x14ac:dyDescent="0.25"/>
    <row r="10323" customFormat="1" hidden="1" x14ac:dyDescent="0.25"/>
    <row r="10324" customFormat="1" hidden="1" x14ac:dyDescent="0.25"/>
    <row r="10325" customFormat="1" hidden="1" x14ac:dyDescent="0.25"/>
    <row r="10326" customFormat="1" hidden="1" x14ac:dyDescent="0.25"/>
    <row r="10327" customFormat="1" hidden="1" x14ac:dyDescent="0.25"/>
    <row r="10328" customFormat="1" hidden="1" x14ac:dyDescent="0.25"/>
    <row r="10329" customFormat="1" hidden="1" x14ac:dyDescent="0.25"/>
    <row r="10330" customFormat="1" hidden="1" x14ac:dyDescent="0.25"/>
    <row r="10331" customFormat="1" hidden="1" x14ac:dyDescent="0.25"/>
    <row r="10332" customFormat="1" hidden="1" x14ac:dyDescent="0.25"/>
    <row r="10333" customFormat="1" hidden="1" x14ac:dyDescent="0.25"/>
    <row r="10334" customFormat="1" hidden="1" x14ac:dyDescent="0.25"/>
    <row r="10335" customFormat="1" hidden="1" x14ac:dyDescent="0.25"/>
    <row r="10336" customFormat="1" hidden="1" x14ac:dyDescent="0.25"/>
    <row r="10337" customFormat="1" hidden="1" x14ac:dyDescent="0.25"/>
    <row r="10338" customFormat="1" hidden="1" x14ac:dyDescent="0.25"/>
    <row r="10339" customFormat="1" hidden="1" x14ac:dyDescent="0.25"/>
    <row r="10340" customFormat="1" hidden="1" x14ac:dyDescent="0.25"/>
    <row r="10341" customFormat="1" hidden="1" x14ac:dyDescent="0.25"/>
    <row r="10342" customFormat="1" hidden="1" x14ac:dyDescent="0.25"/>
    <row r="10343" customFormat="1" hidden="1" x14ac:dyDescent="0.25"/>
    <row r="10344" customFormat="1" hidden="1" x14ac:dyDescent="0.25"/>
    <row r="10345" customFormat="1" hidden="1" x14ac:dyDescent="0.25"/>
    <row r="10346" customFormat="1" hidden="1" x14ac:dyDescent="0.25"/>
    <row r="10347" customFormat="1" hidden="1" x14ac:dyDescent="0.25"/>
    <row r="10348" customFormat="1" hidden="1" x14ac:dyDescent="0.25"/>
    <row r="10349" customFormat="1" hidden="1" x14ac:dyDescent="0.25"/>
    <row r="10350" customFormat="1" hidden="1" x14ac:dyDescent="0.25"/>
    <row r="10351" customFormat="1" hidden="1" x14ac:dyDescent="0.25"/>
    <row r="10352" customFormat="1" hidden="1" x14ac:dyDescent="0.25"/>
    <row r="10353" customFormat="1" hidden="1" x14ac:dyDescent="0.25"/>
    <row r="10354" customFormat="1" hidden="1" x14ac:dyDescent="0.25"/>
    <row r="10355" customFormat="1" hidden="1" x14ac:dyDescent="0.25"/>
    <row r="10356" customFormat="1" hidden="1" x14ac:dyDescent="0.25"/>
    <row r="10357" customFormat="1" hidden="1" x14ac:dyDescent="0.25"/>
    <row r="10358" customFormat="1" hidden="1" x14ac:dyDescent="0.25"/>
    <row r="10359" customFormat="1" hidden="1" x14ac:dyDescent="0.25"/>
    <row r="10360" customFormat="1" hidden="1" x14ac:dyDescent="0.25"/>
    <row r="10361" customFormat="1" hidden="1" x14ac:dyDescent="0.25"/>
    <row r="10362" customFormat="1" hidden="1" x14ac:dyDescent="0.25"/>
    <row r="10363" customFormat="1" hidden="1" x14ac:dyDescent="0.25"/>
    <row r="10364" customFormat="1" hidden="1" x14ac:dyDescent="0.25"/>
    <row r="10365" customFormat="1" hidden="1" x14ac:dyDescent="0.25"/>
    <row r="10366" customFormat="1" hidden="1" x14ac:dyDescent="0.25"/>
    <row r="10367" customFormat="1" hidden="1" x14ac:dyDescent="0.25"/>
    <row r="10368" customFormat="1" hidden="1" x14ac:dyDescent="0.25"/>
    <row r="10369" customFormat="1" hidden="1" x14ac:dyDescent="0.25"/>
    <row r="10370" customFormat="1" hidden="1" x14ac:dyDescent="0.25"/>
    <row r="10371" customFormat="1" hidden="1" x14ac:dyDescent="0.25"/>
    <row r="10372" customFormat="1" hidden="1" x14ac:dyDescent="0.25"/>
    <row r="10373" customFormat="1" hidden="1" x14ac:dyDescent="0.25"/>
    <row r="10374" customFormat="1" hidden="1" x14ac:dyDescent="0.25"/>
    <row r="10375" customFormat="1" hidden="1" x14ac:dyDescent="0.25"/>
    <row r="10376" customFormat="1" hidden="1" x14ac:dyDescent="0.25"/>
    <row r="10377" customFormat="1" hidden="1" x14ac:dyDescent="0.25"/>
    <row r="10378" customFormat="1" hidden="1" x14ac:dyDescent="0.25"/>
    <row r="10379" customFormat="1" hidden="1" x14ac:dyDescent="0.25"/>
    <row r="10380" customFormat="1" hidden="1" x14ac:dyDescent="0.25"/>
    <row r="10381" customFormat="1" hidden="1" x14ac:dyDescent="0.25"/>
    <row r="10382" customFormat="1" hidden="1" x14ac:dyDescent="0.25"/>
    <row r="10383" customFormat="1" hidden="1" x14ac:dyDescent="0.25"/>
    <row r="10384" customFormat="1" hidden="1" x14ac:dyDescent="0.25"/>
    <row r="10385" customFormat="1" hidden="1" x14ac:dyDescent="0.25"/>
    <row r="10386" customFormat="1" hidden="1" x14ac:dyDescent="0.25"/>
    <row r="10387" customFormat="1" hidden="1" x14ac:dyDescent="0.25"/>
    <row r="10388" customFormat="1" hidden="1" x14ac:dyDescent="0.25"/>
    <row r="10389" customFormat="1" hidden="1" x14ac:dyDescent="0.25"/>
    <row r="10390" customFormat="1" hidden="1" x14ac:dyDescent="0.25"/>
    <row r="10391" customFormat="1" hidden="1" x14ac:dyDescent="0.25"/>
    <row r="10392" customFormat="1" hidden="1" x14ac:dyDescent="0.25"/>
    <row r="10393" customFormat="1" hidden="1" x14ac:dyDescent="0.25"/>
    <row r="10394" customFormat="1" hidden="1" x14ac:dyDescent="0.25"/>
    <row r="10395" customFormat="1" hidden="1" x14ac:dyDescent="0.25"/>
    <row r="10396" customFormat="1" hidden="1" x14ac:dyDescent="0.25"/>
    <row r="10397" customFormat="1" hidden="1" x14ac:dyDescent="0.25"/>
    <row r="10398" customFormat="1" hidden="1" x14ac:dyDescent="0.25"/>
    <row r="10399" customFormat="1" hidden="1" x14ac:dyDescent="0.25"/>
    <row r="10400" customFormat="1" hidden="1" x14ac:dyDescent="0.25"/>
    <row r="10401" customFormat="1" hidden="1" x14ac:dyDescent="0.25"/>
    <row r="10402" customFormat="1" hidden="1" x14ac:dyDescent="0.25"/>
    <row r="10403" customFormat="1" hidden="1" x14ac:dyDescent="0.25"/>
    <row r="10404" customFormat="1" hidden="1" x14ac:dyDescent="0.25"/>
    <row r="10405" customFormat="1" hidden="1" x14ac:dyDescent="0.25"/>
    <row r="10406" customFormat="1" hidden="1" x14ac:dyDescent="0.25"/>
    <row r="10407" customFormat="1" hidden="1" x14ac:dyDescent="0.25"/>
    <row r="10408" customFormat="1" hidden="1" x14ac:dyDescent="0.25"/>
    <row r="10409" customFormat="1" hidden="1" x14ac:dyDescent="0.25"/>
    <row r="10410" customFormat="1" hidden="1" x14ac:dyDescent="0.25"/>
    <row r="10411" customFormat="1" hidden="1" x14ac:dyDescent="0.25"/>
    <row r="10412" customFormat="1" hidden="1" x14ac:dyDescent="0.25"/>
    <row r="10413" customFormat="1" hidden="1" x14ac:dyDescent="0.25"/>
    <row r="10414" customFormat="1" hidden="1" x14ac:dyDescent="0.25"/>
    <row r="10415" customFormat="1" hidden="1" x14ac:dyDescent="0.25"/>
    <row r="10416" customFormat="1" hidden="1" x14ac:dyDescent="0.25"/>
    <row r="10417" customFormat="1" hidden="1" x14ac:dyDescent="0.25"/>
    <row r="10418" customFormat="1" hidden="1" x14ac:dyDescent="0.25"/>
    <row r="10419" customFormat="1" hidden="1" x14ac:dyDescent="0.25"/>
    <row r="10420" customFormat="1" hidden="1" x14ac:dyDescent="0.25"/>
    <row r="10421" customFormat="1" hidden="1" x14ac:dyDescent="0.25"/>
    <row r="10422" customFormat="1" hidden="1" x14ac:dyDescent="0.25"/>
    <row r="10423" customFormat="1" hidden="1" x14ac:dyDescent="0.25"/>
    <row r="10424" customFormat="1" hidden="1" x14ac:dyDescent="0.25"/>
    <row r="10425" customFormat="1" hidden="1" x14ac:dyDescent="0.25"/>
    <row r="10426" customFormat="1" hidden="1" x14ac:dyDescent="0.25"/>
    <row r="10427" customFormat="1" hidden="1" x14ac:dyDescent="0.25"/>
    <row r="10428" customFormat="1" hidden="1" x14ac:dyDescent="0.25"/>
    <row r="10429" customFormat="1" hidden="1" x14ac:dyDescent="0.25"/>
    <row r="10430" customFormat="1" hidden="1" x14ac:dyDescent="0.25"/>
    <row r="10431" customFormat="1" hidden="1" x14ac:dyDescent="0.25"/>
    <row r="10432" customFormat="1" hidden="1" x14ac:dyDescent="0.25"/>
    <row r="10433" customFormat="1" hidden="1" x14ac:dyDescent="0.25"/>
    <row r="10434" customFormat="1" hidden="1" x14ac:dyDescent="0.25"/>
    <row r="10435" customFormat="1" hidden="1" x14ac:dyDescent="0.25"/>
    <row r="10436" customFormat="1" hidden="1" x14ac:dyDescent="0.25"/>
    <row r="10437" customFormat="1" hidden="1" x14ac:dyDescent="0.25"/>
    <row r="10438" customFormat="1" hidden="1" x14ac:dyDescent="0.25"/>
    <row r="10439" customFormat="1" hidden="1" x14ac:dyDescent="0.25"/>
    <row r="10440" customFormat="1" hidden="1" x14ac:dyDescent="0.25"/>
    <row r="10441" customFormat="1" hidden="1" x14ac:dyDescent="0.25"/>
    <row r="10442" customFormat="1" hidden="1" x14ac:dyDescent="0.25"/>
    <row r="10443" customFormat="1" hidden="1" x14ac:dyDescent="0.25"/>
    <row r="10444" customFormat="1" hidden="1" x14ac:dyDescent="0.25"/>
    <row r="10445" customFormat="1" hidden="1" x14ac:dyDescent="0.25"/>
    <row r="10446" customFormat="1" hidden="1" x14ac:dyDescent="0.25"/>
    <row r="10447" customFormat="1" hidden="1" x14ac:dyDescent="0.25"/>
    <row r="10448" customFormat="1" hidden="1" x14ac:dyDescent="0.25"/>
    <row r="10449" customFormat="1" hidden="1" x14ac:dyDescent="0.25"/>
    <row r="10450" customFormat="1" hidden="1" x14ac:dyDescent="0.25"/>
    <row r="10451" customFormat="1" hidden="1" x14ac:dyDescent="0.25"/>
    <row r="10452" customFormat="1" hidden="1" x14ac:dyDescent="0.25"/>
    <row r="10453" customFormat="1" hidden="1" x14ac:dyDescent="0.25"/>
    <row r="10454" customFormat="1" hidden="1" x14ac:dyDescent="0.25"/>
    <row r="10455" customFormat="1" hidden="1" x14ac:dyDescent="0.25"/>
    <row r="10456" customFormat="1" hidden="1" x14ac:dyDescent="0.25"/>
    <row r="10457" customFormat="1" hidden="1" x14ac:dyDescent="0.25"/>
    <row r="10458" customFormat="1" hidden="1" x14ac:dyDescent="0.25"/>
    <row r="10459" customFormat="1" hidden="1" x14ac:dyDescent="0.25"/>
    <row r="10460" customFormat="1" hidden="1" x14ac:dyDescent="0.25"/>
    <row r="10461" customFormat="1" hidden="1" x14ac:dyDescent="0.25"/>
    <row r="10462" customFormat="1" hidden="1" x14ac:dyDescent="0.25"/>
    <row r="10463" customFormat="1" hidden="1" x14ac:dyDescent="0.25"/>
    <row r="10464" customFormat="1" hidden="1" x14ac:dyDescent="0.25"/>
    <row r="10465" customFormat="1" hidden="1" x14ac:dyDescent="0.25"/>
    <row r="10466" customFormat="1" hidden="1" x14ac:dyDescent="0.25"/>
    <row r="10467" customFormat="1" hidden="1" x14ac:dyDescent="0.25"/>
    <row r="10468" customFormat="1" hidden="1" x14ac:dyDescent="0.25"/>
    <row r="10469" customFormat="1" hidden="1" x14ac:dyDescent="0.25"/>
    <row r="10470" customFormat="1" hidden="1" x14ac:dyDescent="0.25"/>
    <row r="10471" customFormat="1" hidden="1" x14ac:dyDescent="0.25"/>
    <row r="10472" customFormat="1" hidden="1" x14ac:dyDescent="0.25"/>
    <row r="10473" customFormat="1" hidden="1" x14ac:dyDescent="0.25"/>
    <row r="10474" customFormat="1" hidden="1" x14ac:dyDescent="0.25"/>
    <row r="10475" customFormat="1" hidden="1" x14ac:dyDescent="0.25"/>
    <row r="10476" customFormat="1" hidden="1" x14ac:dyDescent="0.25"/>
    <row r="10477" customFormat="1" hidden="1" x14ac:dyDescent="0.25"/>
    <row r="10478" customFormat="1" hidden="1" x14ac:dyDescent="0.25"/>
    <row r="10479" customFormat="1" hidden="1" x14ac:dyDescent="0.25"/>
    <row r="10480" customFormat="1" hidden="1" x14ac:dyDescent="0.25"/>
    <row r="10481" customFormat="1" hidden="1" x14ac:dyDescent="0.25"/>
    <row r="10482" customFormat="1" hidden="1" x14ac:dyDescent="0.25"/>
    <row r="10483" customFormat="1" hidden="1" x14ac:dyDescent="0.25"/>
    <row r="10484" customFormat="1" hidden="1" x14ac:dyDescent="0.25"/>
    <row r="10485" customFormat="1" hidden="1" x14ac:dyDescent="0.25"/>
    <row r="10486" customFormat="1" hidden="1" x14ac:dyDescent="0.25"/>
    <row r="10487" customFormat="1" hidden="1" x14ac:dyDescent="0.25"/>
    <row r="10488" customFormat="1" hidden="1" x14ac:dyDescent="0.25"/>
    <row r="10489" customFormat="1" hidden="1" x14ac:dyDescent="0.25"/>
    <row r="10490" customFormat="1" hidden="1" x14ac:dyDescent="0.25"/>
    <row r="10491" customFormat="1" hidden="1" x14ac:dyDescent="0.25"/>
    <row r="10492" customFormat="1" hidden="1" x14ac:dyDescent="0.25"/>
    <row r="10493" customFormat="1" hidden="1" x14ac:dyDescent="0.25"/>
    <row r="10494" customFormat="1" hidden="1" x14ac:dyDescent="0.25"/>
    <row r="10495" customFormat="1" hidden="1" x14ac:dyDescent="0.25"/>
    <row r="10496" customFormat="1" hidden="1" x14ac:dyDescent="0.25"/>
    <row r="10497" customFormat="1" hidden="1" x14ac:dyDescent="0.25"/>
    <row r="10498" customFormat="1" hidden="1" x14ac:dyDescent="0.25"/>
    <row r="10499" customFormat="1" hidden="1" x14ac:dyDescent="0.25"/>
    <row r="10500" customFormat="1" hidden="1" x14ac:dyDescent="0.25"/>
    <row r="10501" customFormat="1" hidden="1" x14ac:dyDescent="0.25"/>
    <row r="10502" customFormat="1" hidden="1" x14ac:dyDescent="0.25"/>
    <row r="10503" customFormat="1" hidden="1" x14ac:dyDescent="0.25"/>
    <row r="10504" customFormat="1" hidden="1" x14ac:dyDescent="0.25"/>
    <row r="10505" customFormat="1" hidden="1" x14ac:dyDescent="0.25"/>
    <row r="10506" customFormat="1" hidden="1" x14ac:dyDescent="0.25"/>
    <row r="10507" customFormat="1" hidden="1" x14ac:dyDescent="0.25"/>
    <row r="10508" customFormat="1" hidden="1" x14ac:dyDescent="0.25"/>
    <row r="10509" customFormat="1" hidden="1" x14ac:dyDescent="0.25"/>
    <row r="10510" customFormat="1" hidden="1" x14ac:dyDescent="0.25"/>
    <row r="10511" customFormat="1" hidden="1" x14ac:dyDescent="0.25"/>
    <row r="10512" customFormat="1" hidden="1" x14ac:dyDescent="0.25"/>
    <row r="10513" customFormat="1" hidden="1" x14ac:dyDescent="0.25"/>
    <row r="10514" customFormat="1" hidden="1" x14ac:dyDescent="0.25"/>
    <row r="10515" customFormat="1" hidden="1" x14ac:dyDescent="0.25"/>
    <row r="10516" customFormat="1" hidden="1" x14ac:dyDescent="0.25"/>
    <row r="10517" customFormat="1" hidden="1" x14ac:dyDescent="0.25"/>
    <row r="10518" customFormat="1" hidden="1" x14ac:dyDescent="0.25"/>
    <row r="10519" customFormat="1" hidden="1" x14ac:dyDescent="0.25"/>
    <row r="10520" customFormat="1" hidden="1" x14ac:dyDescent="0.25"/>
    <row r="10521" customFormat="1" hidden="1" x14ac:dyDescent="0.25"/>
    <row r="10522" customFormat="1" hidden="1" x14ac:dyDescent="0.25"/>
    <row r="10523" customFormat="1" hidden="1" x14ac:dyDescent="0.25"/>
    <row r="10524" customFormat="1" hidden="1" x14ac:dyDescent="0.25"/>
    <row r="10525" customFormat="1" hidden="1" x14ac:dyDescent="0.25"/>
    <row r="10526" customFormat="1" hidden="1" x14ac:dyDescent="0.25"/>
    <row r="10527" customFormat="1" hidden="1" x14ac:dyDescent="0.25"/>
    <row r="10528" customFormat="1" hidden="1" x14ac:dyDescent="0.25"/>
    <row r="10529" customFormat="1" hidden="1" x14ac:dyDescent="0.25"/>
    <row r="10530" customFormat="1" hidden="1" x14ac:dyDescent="0.25"/>
    <row r="10531" customFormat="1" hidden="1" x14ac:dyDescent="0.25"/>
    <row r="10532" customFormat="1" hidden="1" x14ac:dyDescent="0.25"/>
    <row r="10533" customFormat="1" hidden="1" x14ac:dyDescent="0.25"/>
    <row r="10534" customFormat="1" hidden="1" x14ac:dyDescent="0.25"/>
    <row r="10535" customFormat="1" hidden="1" x14ac:dyDescent="0.25"/>
    <row r="10536" customFormat="1" hidden="1" x14ac:dyDescent="0.25"/>
    <row r="10537" customFormat="1" hidden="1" x14ac:dyDescent="0.25"/>
    <row r="10538" customFormat="1" hidden="1" x14ac:dyDescent="0.25"/>
    <row r="10539" customFormat="1" hidden="1" x14ac:dyDescent="0.25"/>
    <row r="10540" customFormat="1" hidden="1" x14ac:dyDescent="0.25"/>
    <row r="10541" customFormat="1" hidden="1" x14ac:dyDescent="0.25"/>
    <row r="10542" customFormat="1" hidden="1" x14ac:dyDescent="0.25"/>
    <row r="10543" customFormat="1" hidden="1" x14ac:dyDescent="0.25"/>
    <row r="10544" customFormat="1" hidden="1" x14ac:dyDescent="0.25"/>
    <row r="10545" customFormat="1" hidden="1" x14ac:dyDescent="0.25"/>
    <row r="10546" customFormat="1" hidden="1" x14ac:dyDescent="0.25"/>
    <row r="10547" customFormat="1" hidden="1" x14ac:dyDescent="0.25"/>
    <row r="10548" customFormat="1" hidden="1" x14ac:dyDescent="0.25"/>
    <row r="10549" customFormat="1" hidden="1" x14ac:dyDescent="0.25"/>
    <row r="10550" customFormat="1" hidden="1" x14ac:dyDescent="0.25"/>
    <row r="10551" customFormat="1" hidden="1" x14ac:dyDescent="0.25"/>
    <row r="10552" customFormat="1" hidden="1" x14ac:dyDescent="0.25"/>
    <row r="10553" customFormat="1" hidden="1" x14ac:dyDescent="0.25"/>
    <row r="10554" customFormat="1" hidden="1" x14ac:dyDescent="0.25"/>
    <row r="10555" customFormat="1" hidden="1" x14ac:dyDescent="0.25"/>
    <row r="10556" customFormat="1" hidden="1" x14ac:dyDescent="0.25"/>
    <row r="10557" customFormat="1" hidden="1" x14ac:dyDescent="0.25"/>
    <row r="10558" customFormat="1" hidden="1" x14ac:dyDescent="0.25"/>
    <row r="10559" customFormat="1" hidden="1" x14ac:dyDescent="0.25"/>
    <row r="10560" customFormat="1" hidden="1" x14ac:dyDescent="0.25"/>
    <row r="10561" customFormat="1" hidden="1" x14ac:dyDescent="0.25"/>
    <row r="10562" customFormat="1" hidden="1" x14ac:dyDescent="0.25"/>
    <row r="10563" customFormat="1" hidden="1" x14ac:dyDescent="0.25"/>
    <row r="10564" customFormat="1" hidden="1" x14ac:dyDescent="0.25"/>
    <row r="10565" customFormat="1" hidden="1" x14ac:dyDescent="0.25"/>
    <row r="10566" customFormat="1" hidden="1" x14ac:dyDescent="0.25"/>
    <row r="10567" customFormat="1" hidden="1" x14ac:dyDescent="0.25"/>
    <row r="10568" customFormat="1" hidden="1" x14ac:dyDescent="0.25"/>
    <row r="10569" customFormat="1" hidden="1" x14ac:dyDescent="0.25"/>
    <row r="10570" customFormat="1" hidden="1" x14ac:dyDescent="0.25"/>
    <row r="10571" customFormat="1" hidden="1" x14ac:dyDescent="0.25"/>
    <row r="10572" customFormat="1" hidden="1" x14ac:dyDescent="0.25"/>
    <row r="10573" customFormat="1" hidden="1" x14ac:dyDescent="0.25"/>
    <row r="10574" customFormat="1" hidden="1" x14ac:dyDescent="0.25"/>
    <row r="10575" customFormat="1" hidden="1" x14ac:dyDescent="0.25"/>
    <row r="10576" customFormat="1" hidden="1" x14ac:dyDescent="0.25"/>
    <row r="10577" customFormat="1" hidden="1" x14ac:dyDescent="0.25"/>
    <row r="10578" customFormat="1" hidden="1" x14ac:dyDescent="0.25"/>
    <row r="10579" customFormat="1" hidden="1" x14ac:dyDescent="0.25"/>
    <row r="10580" customFormat="1" hidden="1" x14ac:dyDescent="0.25"/>
    <row r="10581" customFormat="1" hidden="1" x14ac:dyDescent="0.25"/>
    <row r="10582" customFormat="1" hidden="1" x14ac:dyDescent="0.25"/>
    <row r="10583" customFormat="1" hidden="1" x14ac:dyDescent="0.25"/>
    <row r="10584" customFormat="1" hidden="1" x14ac:dyDescent="0.25"/>
    <row r="10585" customFormat="1" hidden="1" x14ac:dyDescent="0.25"/>
    <row r="10586" customFormat="1" hidden="1" x14ac:dyDescent="0.25"/>
    <row r="10587" customFormat="1" hidden="1" x14ac:dyDescent="0.25"/>
    <row r="10588" customFormat="1" hidden="1" x14ac:dyDescent="0.25"/>
    <row r="10589" customFormat="1" hidden="1" x14ac:dyDescent="0.25"/>
    <row r="10590" customFormat="1" hidden="1" x14ac:dyDescent="0.25"/>
    <row r="10591" customFormat="1" hidden="1" x14ac:dyDescent="0.25"/>
    <row r="10592" customFormat="1" hidden="1" x14ac:dyDescent="0.25"/>
    <row r="10593" customFormat="1" hidden="1" x14ac:dyDescent="0.25"/>
    <row r="10594" customFormat="1" hidden="1" x14ac:dyDescent="0.25"/>
    <row r="10595" customFormat="1" hidden="1" x14ac:dyDescent="0.25"/>
    <row r="10596" customFormat="1" hidden="1" x14ac:dyDescent="0.25"/>
    <row r="10597" customFormat="1" hidden="1" x14ac:dyDescent="0.25"/>
    <row r="10598" customFormat="1" hidden="1" x14ac:dyDescent="0.25"/>
    <row r="10599" customFormat="1" hidden="1" x14ac:dyDescent="0.25"/>
    <row r="10600" customFormat="1" hidden="1" x14ac:dyDescent="0.25"/>
    <row r="10601" customFormat="1" hidden="1" x14ac:dyDescent="0.25"/>
    <row r="10602" customFormat="1" hidden="1" x14ac:dyDescent="0.25"/>
    <row r="10603" customFormat="1" hidden="1" x14ac:dyDescent="0.25"/>
    <row r="10604" customFormat="1" hidden="1" x14ac:dyDescent="0.25"/>
    <row r="10605" customFormat="1" hidden="1" x14ac:dyDescent="0.25"/>
    <row r="10606" customFormat="1" hidden="1" x14ac:dyDescent="0.25"/>
    <row r="10607" customFormat="1" hidden="1" x14ac:dyDescent="0.25"/>
    <row r="10608" customFormat="1" hidden="1" x14ac:dyDescent="0.25"/>
    <row r="10609" customFormat="1" hidden="1" x14ac:dyDescent="0.25"/>
    <row r="10610" customFormat="1" hidden="1" x14ac:dyDescent="0.25"/>
    <row r="10611" customFormat="1" hidden="1" x14ac:dyDescent="0.25"/>
    <row r="10612" customFormat="1" hidden="1" x14ac:dyDescent="0.25"/>
    <row r="10613" customFormat="1" hidden="1" x14ac:dyDescent="0.25"/>
    <row r="10614" customFormat="1" hidden="1" x14ac:dyDescent="0.25"/>
    <row r="10615" customFormat="1" hidden="1" x14ac:dyDescent="0.25"/>
    <row r="10616" customFormat="1" hidden="1" x14ac:dyDescent="0.25"/>
    <row r="10617" customFormat="1" hidden="1" x14ac:dyDescent="0.25"/>
    <row r="10618" customFormat="1" hidden="1" x14ac:dyDescent="0.25"/>
    <row r="10619" customFormat="1" hidden="1" x14ac:dyDescent="0.25"/>
    <row r="10620" customFormat="1" hidden="1" x14ac:dyDescent="0.25"/>
    <row r="10621" customFormat="1" hidden="1" x14ac:dyDescent="0.25"/>
    <row r="10622" customFormat="1" hidden="1" x14ac:dyDescent="0.25"/>
    <row r="10623" customFormat="1" hidden="1" x14ac:dyDescent="0.25"/>
    <row r="10624" customFormat="1" hidden="1" x14ac:dyDescent="0.25"/>
    <row r="10625" customFormat="1" hidden="1" x14ac:dyDescent="0.25"/>
    <row r="10626" customFormat="1" hidden="1" x14ac:dyDescent="0.25"/>
    <row r="10627" customFormat="1" hidden="1" x14ac:dyDescent="0.25"/>
    <row r="10628" customFormat="1" hidden="1" x14ac:dyDescent="0.25"/>
    <row r="10629" customFormat="1" hidden="1" x14ac:dyDescent="0.25"/>
    <row r="10630" customFormat="1" hidden="1" x14ac:dyDescent="0.25"/>
    <row r="10631" customFormat="1" hidden="1" x14ac:dyDescent="0.25"/>
    <row r="10632" customFormat="1" hidden="1" x14ac:dyDescent="0.25"/>
    <row r="10633" customFormat="1" hidden="1" x14ac:dyDescent="0.25"/>
    <row r="10634" customFormat="1" hidden="1" x14ac:dyDescent="0.25"/>
    <row r="10635" customFormat="1" hidden="1" x14ac:dyDescent="0.25"/>
    <row r="10636" customFormat="1" hidden="1" x14ac:dyDescent="0.25"/>
    <row r="10637" customFormat="1" hidden="1" x14ac:dyDescent="0.25"/>
    <row r="10638" customFormat="1" hidden="1" x14ac:dyDescent="0.25"/>
    <row r="10639" customFormat="1" hidden="1" x14ac:dyDescent="0.25"/>
    <row r="10640" customFormat="1" hidden="1" x14ac:dyDescent="0.25"/>
    <row r="10641" customFormat="1" hidden="1" x14ac:dyDescent="0.25"/>
    <row r="10642" customFormat="1" hidden="1" x14ac:dyDescent="0.25"/>
    <row r="10643" customFormat="1" hidden="1" x14ac:dyDescent="0.25"/>
    <row r="10644" customFormat="1" hidden="1" x14ac:dyDescent="0.25"/>
    <row r="10645" customFormat="1" hidden="1" x14ac:dyDescent="0.25"/>
    <row r="10646" customFormat="1" hidden="1" x14ac:dyDescent="0.25"/>
    <row r="10647" customFormat="1" hidden="1" x14ac:dyDescent="0.25"/>
    <row r="10648" customFormat="1" hidden="1" x14ac:dyDescent="0.25"/>
    <row r="10649" customFormat="1" hidden="1" x14ac:dyDescent="0.25"/>
    <row r="10650" customFormat="1" hidden="1" x14ac:dyDescent="0.25"/>
    <row r="10651" customFormat="1" hidden="1" x14ac:dyDescent="0.25"/>
    <row r="10652" customFormat="1" hidden="1" x14ac:dyDescent="0.25"/>
    <row r="10653" customFormat="1" hidden="1" x14ac:dyDescent="0.25"/>
    <row r="10654" customFormat="1" hidden="1" x14ac:dyDescent="0.25"/>
    <row r="10655" customFormat="1" hidden="1" x14ac:dyDescent="0.25"/>
    <row r="10656" customFormat="1" hidden="1" x14ac:dyDescent="0.25"/>
    <row r="10657" customFormat="1" hidden="1" x14ac:dyDescent="0.25"/>
    <row r="10658" customFormat="1" hidden="1" x14ac:dyDescent="0.25"/>
    <row r="10659" customFormat="1" hidden="1" x14ac:dyDescent="0.25"/>
    <row r="10660" customFormat="1" hidden="1" x14ac:dyDescent="0.25"/>
    <row r="10661" customFormat="1" hidden="1" x14ac:dyDescent="0.25"/>
    <row r="10662" customFormat="1" hidden="1" x14ac:dyDescent="0.25"/>
    <row r="10663" customFormat="1" hidden="1" x14ac:dyDescent="0.25"/>
    <row r="10664" customFormat="1" hidden="1" x14ac:dyDescent="0.25"/>
    <row r="10665" customFormat="1" hidden="1" x14ac:dyDescent="0.25"/>
    <row r="10666" customFormat="1" hidden="1" x14ac:dyDescent="0.25"/>
    <row r="10667" customFormat="1" hidden="1" x14ac:dyDescent="0.25"/>
    <row r="10668" customFormat="1" hidden="1" x14ac:dyDescent="0.25"/>
    <row r="10669" customFormat="1" hidden="1" x14ac:dyDescent="0.25"/>
    <row r="10670" customFormat="1" hidden="1" x14ac:dyDescent="0.25"/>
    <row r="10671" customFormat="1" hidden="1" x14ac:dyDescent="0.25"/>
    <row r="10672" customFormat="1" hidden="1" x14ac:dyDescent="0.25"/>
    <row r="10673" customFormat="1" hidden="1" x14ac:dyDescent="0.25"/>
    <row r="10674" customFormat="1" hidden="1" x14ac:dyDescent="0.25"/>
    <row r="10675" customFormat="1" hidden="1" x14ac:dyDescent="0.25"/>
    <row r="10676" customFormat="1" hidden="1" x14ac:dyDescent="0.25"/>
    <row r="10677" customFormat="1" hidden="1" x14ac:dyDescent="0.25"/>
    <row r="10678" customFormat="1" hidden="1" x14ac:dyDescent="0.25"/>
    <row r="10679" customFormat="1" hidden="1" x14ac:dyDescent="0.25"/>
    <row r="10680" customFormat="1" hidden="1" x14ac:dyDescent="0.25"/>
    <row r="10681" customFormat="1" hidden="1" x14ac:dyDescent="0.25"/>
    <row r="10682" customFormat="1" hidden="1" x14ac:dyDescent="0.25"/>
    <row r="10683" customFormat="1" hidden="1" x14ac:dyDescent="0.25"/>
    <row r="10684" customFormat="1" hidden="1" x14ac:dyDescent="0.25"/>
    <row r="10685" customFormat="1" hidden="1" x14ac:dyDescent="0.25"/>
    <row r="10686" customFormat="1" hidden="1" x14ac:dyDescent="0.25"/>
    <row r="10687" customFormat="1" hidden="1" x14ac:dyDescent="0.25"/>
    <row r="10688" customFormat="1" hidden="1" x14ac:dyDescent="0.25"/>
    <row r="10689" customFormat="1" hidden="1" x14ac:dyDescent="0.25"/>
    <row r="10690" customFormat="1" hidden="1" x14ac:dyDescent="0.25"/>
    <row r="10691" customFormat="1" hidden="1" x14ac:dyDescent="0.25"/>
    <row r="10692" customFormat="1" hidden="1" x14ac:dyDescent="0.25"/>
    <row r="10693" customFormat="1" hidden="1" x14ac:dyDescent="0.25"/>
    <row r="10694" customFormat="1" hidden="1" x14ac:dyDescent="0.25"/>
    <row r="10695" customFormat="1" hidden="1" x14ac:dyDescent="0.25"/>
    <row r="10696" customFormat="1" hidden="1" x14ac:dyDescent="0.25"/>
    <row r="10697" customFormat="1" hidden="1" x14ac:dyDescent="0.25"/>
    <row r="10698" customFormat="1" hidden="1" x14ac:dyDescent="0.25"/>
    <row r="10699" customFormat="1" hidden="1" x14ac:dyDescent="0.25"/>
    <row r="10700" customFormat="1" hidden="1" x14ac:dyDescent="0.25"/>
    <row r="10701" customFormat="1" hidden="1" x14ac:dyDescent="0.25"/>
    <row r="10702" customFormat="1" hidden="1" x14ac:dyDescent="0.25"/>
    <row r="10703" customFormat="1" hidden="1" x14ac:dyDescent="0.25"/>
    <row r="10704" customFormat="1" hidden="1" x14ac:dyDescent="0.25"/>
    <row r="10705" customFormat="1" hidden="1" x14ac:dyDescent="0.25"/>
    <row r="10706" customFormat="1" hidden="1" x14ac:dyDescent="0.25"/>
    <row r="10707" customFormat="1" hidden="1" x14ac:dyDescent="0.25"/>
    <row r="10708" customFormat="1" hidden="1" x14ac:dyDescent="0.25"/>
    <row r="10709" customFormat="1" hidden="1" x14ac:dyDescent="0.25"/>
    <row r="10710" customFormat="1" hidden="1" x14ac:dyDescent="0.25"/>
    <row r="10711" customFormat="1" hidden="1" x14ac:dyDescent="0.25"/>
    <row r="10712" customFormat="1" hidden="1" x14ac:dyDescent="0.25"/>
    <row r="10713" customFormat="1" hidden="1" x14ac:dyDescent="0.25"/>
    <row r="10714" customFormat="1" hidden="1" x14ac:dyDescent="0.25"/>
    <row r="10715" customFormat="1" hidden="1" x14ac:dyDescent="0.25"/>
    <row r="10716" customFormat="1" hidden="1" x14ac:dyDescent="0.25"/>
    <row r="10717" customFormat="1" hidden="1" x14ac:dyDescent="0.25"/>
    <row r="10718" customFormat="1" hidden="1" x14ac:dyDescent="0.25"/>
    <row r="10719" customFormat="1" hidden="1" x14ac:dyDescent="0.25"/>
    <row r="10720" customFormat="1" hidden="1" x14ac:dyDescent="0.25"/>
    <row r="10721" customFormat="1" hidden="1" x14ac:dyDescent="0.25"/>
    <row r="10722" customFormat="1" hidden="1" x14ac:dyDescent="0.25"/>
    <row r="10723" customFormat="1" hidden="1" x14ac:dyDescent="0.25"/>
    <row r="10724" customFormat="1" hidden="1" x14ac:dyDescent="0.25"/>
    <row r="10725" customFormat="1" hidden="1" x14ac:dyDescent="0.25"/>
    <row r="10726" customFormat="1" hidden="1" x14ac:dyDescent="0.25"/>
    <row r="10727" customFormat="1" hidden="1" x14ac:dyDescent="0.25"/>
    <row r="10728" customFormat="1" hidden="1" x14ac:dyDescent="0.25"/>
    <row r="10729" customFormat="1" hidden="1" x14ac:dyDescent="0.25"/>
    <row r="10730" customFormat="1" hidden="1" x14ac:dyDescent="0.25"/>
    <row r="10731" customFormat="1" hidden="1" x14ac:dyDescent="0.25"/>
    <row r="10732" customFormat="1" hidden="1" x14ac:dyDescent="0.25"/>
    <row r="10733" customFormat="1" hidden="1" x14ac:dyDescent="0.25"/>
    <row r="10734" customFormat="1" hidden="1" x14ac:dyDescent="0.25"/>
    <row r="10735" customFormat="1" hidden="1" x14ac:dyDescent="0.25"/>
    <row r="10736" customFormat="1" hidden="1" x14ac:dyDescent="0.25"/>
    <row r="10737" customFormat="1" hidden="1" x14ac:dyDescent="0.25"/>
    <row r="10738" customFormat="1" hidden="1" x14ac:dyDescent="0.25"/>
    <row r="10739" customFormat="1" hidden="1" x14ac:dyDescent="0.25"/>
    <row r="10740" customFormat="1" hidden="1" x14ac:dyDescent="0.25"/>
    <row r="10741" customFormat="1" hidden="1" x14ac:dyDescent="0.25"/>
    <row r="10742" customFormat="1" hidden="1" x14ac:dyDescent="0.25"/>
    <row r="10743" customFormat="1" hidden="1" x14ac:dyDescent="0.25"/>
    <row r="10744" customFormat="1" hidden="1" x14ac:dyDescent="0.25"/>
    <row r="10745" customFormat="1" hidden="1" x14ac:dyDescent="0.25"/>
    <row r="10746" customFormat="1" hidden="1" x14ac:dyDescent="0.25"/>
    <row r="10747" customFormat="1" hidden="1" x14ac:dyDescent="0.25"/>
    <row r="10748" customFormat="1" hidden="1" x14ac:dyDescent="0.25"/>
    <row r="10749" customFormat="1" hidden="1" x14ac:dyDescent="0.25"/>
    <row r="10750" customFormat="1" hidden="1" x14ac:dyDescent="0.25"/>
    <row r="10751" customFormat="1" hidden="1" x14ac:dyDescent="0.25"/>
    <row r="10752" customFormat="1" hidden="1" x14ac:dyDescent="0.25"/>
    <row r="10753" customFormat="1" hidden="1" x14ac:dyDescent="0.25"/>
    <row r="10754" customFormat="1" hidden="1" x14ac:dyDescent="0.25"/>
    <row r="10755" customFormat="1" hidden="1" x14ac:dyDescent="0.25"/>
    <row r="10756" customFormat="1" hidden="1" x14ac:dyDescent="0.25"/>
    <row r="10757" customFormat="1" hidden="1" x14ac:dyDescent="0.25"/>
    <row r="10758" customFormat="1" hidden="1" x14ac:dyDescent="0.25"/>
    <row r="10759" customFormat="1" hidden="1" x14ac:dyDescent="0.25"/>
    <row r="10760" customFormat="1" hidden="1" x14ac:dyDescent="0.25"/>
    <row r="10761" customFormat="1" hidden="1" x14ac:dyDescent="0.25"/>
    <row r="10762" customFormat="1" hidden="1" x14ac:dyDescent="0.25"/>
    <row r="10763" customFormat="1" hidden="1" x14ac:dyDescent="0.25"/>
    <row r="10764" customFormat="1" hidden="1" x14ac:dyDescent="0.25"/>
    <row r="10765" customFormat="1" hidden="1" x14ac:dyDescent="0.25"/>
    <row r="10766" customFormat="1" hidden="1" x14ac:dyDescent="0.25"/>
    <row r="10767" customFormat="1" hidden="1" x14ac:dyDescent="0.25"/>
    <row r="10768" customFormat="1" hidden="1" x14ac:dyDescent="0.25"/>
    <row r="10769" customFormat="1" hidden="1" x14ac:dyDescent="0.25"/>
    <row r="10770" customFormat="1" hidden="1" x14ac:dyDescent="0.25"/>
    <row r="10771" customFormat="1" hidden="1" x14ac:dyDescent="0.25"/>
    <row r="10772" customFormat="1" hidden="1" x14ac:dyDescent="0.25"/>
    <row r="10773" customFormat="1" hidden="1" x14ac:dyDescent="0.25"/>
    <row r="10774" customFormat="1" hidden="1" x14ac:dyDescent="0.25"/>
    <row r="10775" customFormat="1" hidden="1" x14ac:dyDescent="0.25"/>
    <row r="10776" customFormat="1" hidden="1" x14ac:dyDescent="0.25"/>
    <row r="10777" customFormat="1" hidden="1" x14ac:dyDescent="0.25"/>
    <row r="10778" customFormat="1" hidden="1" x14ac:dyDescent="0.25"/>
    <row r="10779" customFormat="1" hidden="1" x14ac:dyDescent="0.25"/>
    <row r="10780" customFormat="1" hidden="1" x14ac:dyDescent="0.25"/>
    <row r="10781" customFormat="1" hidden="1" x14ac:dyDescent="0.25"/>
    <row r="10782" customFormat="1" hidden="1" x14ac:dyDescent="0.25"/>
    <row r="10783" customFormat="1" hidden="1" x14ac:dyDescent="0.25"/>
    <row r="10784" customFormat="1" hidden="1" x14ac:dyDescent="0.25"/>
    <row r="10785" customFormat="1" hidden="1" x14ac:dyDescent="0.25"/>
    <row r="10786" customFormat="1" hidden="1" x14ac:dyDescent="0.25"/>
    <row r="10787" customFormat="1" hidden="1" x14ac:dyDescent="0.25"/>
    <row r="10788" customFormat="1" hidden="1" x14ac:dyDescent="0.25"/>
    <row r="10789" customFormat="1" hidden="1" x14ac:dyDescent="0.25"/>
    <row r="10790" customFormat="1" hidden="1" x14ac:dyDescent="0.25"/>
    <row r="10791" customFormat="1" hidden="1" x14ac:dyDescent="0.25"/>
    <row r="10792" customFormat="1" hidden="1" x14ac:dyDescent="0.25"/>
    <row r="10793" customFormat="1" hidden="1" x14ac:dyDescent="0.25"/>
    <row r="10794" customFormat="1" hidden="1" x14ac:dyDescent="0.25"/>
    <row r="10795" customFormat="1" hidden="1" x14ac:dyDescent="0.25"/>
    <row r="10796" customFormat="1" hidden="1" x14ac:dyDescent="0.25"/>
    <row r="10797" customFormat="1" hidden="1" x14ac:dyDescent="0.25"/>
    <row r="10798" customFormat="1" hidden="1" x14ac:dyDescent="0.25"/>
    <row r="10799" customFormat="1" hidden="1" x14ac:dyDescent="0.25"/>
    <row r="10800" customFormat="1" hidden="1" x14ac:dyDescent="0.25"/>
    <row r="10801" customFormat="1" hidden="1" x14ac:dyDescent="0.25"/>
    <row r="10802" customFormat="1" hidden="1" x14ac:dyDescent="0.25"/>
    <row r="10803" customFormat="1" hidden="1" x14ac:dyDescent="0.25"/>
    <row r="10804" customFormat="1" hidden="1" x14ac:dyDescent="0.25"/>
    <row r="10805" customFormat="1" hidden="1" x14ac:dyDescent="0.25"/>
    <row r="10806" customFormat="1" hidden="1" x14ac:dyDescent="0.25"/>
    <row r="10807" customFormat="1" hidden="1" x14ac:dyDescent="0.25"/>
    <row r="10808" customFormat="1" hidden="1" x14ac:dyDescent="0.25"/>
    <row r="10809" customFormat="1" hidden="1" x14ac:dyDescent="0.25"/>
    <row r="10810" customFormat="1" hidden="1" x14ac:dyDescent="0.25"/>
    <row r="10811" customFormat="1" hidden="1" x14ac:dyDescent="0.25"/>
    <row r="10812" customFormat="1" hidden="1" x14ac:dyDescent="0.25"/>
    <row r="10813" customFormat="1" hidden="1" x14ac:dyDescent="0.25"/>
    <row r="10814" customFormat="1" hidden="1" x14ac:dyDescent="0.25"/>
    <row r="10815" customFormat="1" hidden="1" x14ac:dyDescent="0.25"/>
    <row r="10816" customFormat="1" hidden="1" x14ac:dyDescent="0.25"/>
    <row r="10817" customFormat="1" hidden="1" x14ac:dyDescent="0.25"/>
    <row r="10818" customFormat="1" hidden="1" x14ac:dyDescent="0.25"/>
    <row r="10819" customFormat="1" hidden="1" x14ac:dyDescent="0.25"/>
    <row r="10820" customFormat="1" hidden="1" x14ac:dyDescent="0.25"/>
    <row r="10821" customFormat="1" hidden="1" x14ac:dyDescent="0.25"/>
    <row r="10822" customFormat="1" hidden="1" x14ac:dyDescent="0.25"/>
    <row r="10823" customFormat="1" hidden="1" x14ac:dyDescent="0.25"/>
    <row r="10824" customFormat="1" hidden="1" x14ac:dyDescent="0.25"/>
    <row r="10825" customFormat="1" hidden="1" x14ac:dyDescent="0.25"/>
    <row r="10826" customFormat="1" hidden="1" x14ac:dyDescent="0.25"/>
    <row r="10827" customFormat="1" hidden="1" x14ac:dyDescent="0.25"/>
    <row r="10828" customFormat="1" hidden="1" x14ac:dyDescent="0.25"/>
    <row r="10829" customFormat="1" hidden="1" x14ac:dyDescent="0.25"/>
    <row r="10830" customFormat="1" hidden="1" x14ac:dyDescent="0.25"/>
    <row r="10831" customFormat="1" hidden="1" x14ac:dyDescent="0.25"/>
    <row r="10832" customFormat="1" hidden="1" x14ac:dyDescent="0.25"/>
    <row r="10833" customFormat="1" hidden="1" x14ac:dyDescent="0.25"/>
    <row r="10834" customFormat="1" hidden="1" x14ac:dyDescent="0.25"/>
    <row r="10835" customFormat="1" hidden="1" x14ac:dyDescent="0.25"/>
    <row r="10836" customFormat="1" hidden="1" x14ac:dyDescent="0.25"/>
    <row r="10837" customFormat="1" hidden="1" x14ac:dyDescent="0.25"/>
    <row r="10838" customFormat="1" hidden="1" x14ac:dyDescent="0.25"/>
    <row r="10839" customFormat="1" hidden="1" x14ac:dyDescent="0.25"/>
    <row r="10840" customFormat="1" hidden="1" x14ac:dyDescent="0.25"/>
    <row r="10841" customFormat="1" hidden="1" x14ac:dyDescent="0.25"/>
    <row r="10842" customFormat="1" hidden="1" x14ac:dyDescent="0.25"/>
    <row r="10843" customFormat="1" hidden="1" x14ac:dyDescent="0.25"/>
    <row r="10844" customFormat="1" hidden="1" x14ac:dyDescent="0.25"/>
    <row r="10845" customFormat="1" hidden="1" x14ac:dyDescent="0.25"/>
    <row r="10846" customFormat="1" hidden="1" x14ac:dyDescent="0.25"/>
    <row r="10847" customFormat="1" hidden="1" x14ac:dyDescent="0.25"/>
    <row r="10848" customFormat="1" hidden="1" x14ac:dyDescent="0.25"/>
    <row r="10849" customFormat="1" hidden="1" x14ac:dyDescent="0.25"/>
    <row r="10850" customFormat="1" hidden="1" x14ac:dyDescent="0.25"/>
    <row r="10851" customFormat="1" hidden="1" x14ac:dyDescent="0.25"/>
    <row r="10852" customFormat="1" hidden="1" x14ac:dyDescent="0.25"/>
    <row r="10853" customFormat="1" hidden="1" x14ac:dyDescent="0.25"/>
    <row r="10854" customFormat="1" hidden="1" x14ac:dyDescent="0.25"/>
    <row r="10855" customFormat="1" hidden="1" x14ac:dyDescent="0.25"/>
    <row r="10856" customFormat="1" hidden="1" x14ac:dyDescent="0.25"/>
    <row r="10857" customFormat="1" hidden="1" x14ac:dyDescent="0.25"/>
    <row r="10858" customFormat="1" hidden="1" x14ac:dyDescent="0.25"/>
    <row r="10859" customFormat="1" hidden="1" x14ac:dyDescent="0.25"/>
    <row r="10860" customFormat="1" hidden="1" x14ac:dyDescent="0.25"/>
    <row r="10861" customFormat="1" hidden="1" x14ac:dyDescent="0.25"/>
    <row r="10862" customFormat="1" hidden="1" x14ac:dyDescent="0.25"/>
    <row r="10863" customFormat="1" hidden="1" x14ac:dyDescent="0.25"/>
    <row r="10864" customFormat="1" hidden="1" x14ac:dyDescent="0.25"/>
    <row r="10865" customFormat="1" hidden="1" x14ac:dyDescent="0.25"/>
    <row r="10866" customFormat="1" hidden="1" x14ac:dyDescent="0.25"/>
    <row r="10867" customFormat="1" hidden="1" x14ac:dyDescent="0.25"/>
    <row r="10868" customFormat="1" hidden="1" x14ac:dyDescent="0.25"/>
    <row r="10869" customFormat="1" hidden="1" x14ac:dyDescent="0.25"/>
    <row r="10870" customFormat="1" hidden="1" x14ac:dyDescent="0.25"/>
    <row r="10871" customFormat="1" hidden="1" x14ac:dyDescent="0.25"/>
    <row r="10872" customFormat="1" hidden="1" x14ac:dyDescent="0.25"/>
    <row r="10873" customFormat="1" hidden="1" x14ac:dyDescent="0.25"/>
    <row r="10874" customFormat="1" hidden="1" x14ac:dyDescent="0.25"/>
    <row r="10875" customFormat="1" hidden="1" x14ac:dyDescent="0.25"/>
    <row r="10876" customFormat="1" hidden="1" x14ac:dyDescent="0.25"/>
    <row r="10877" customFormat="1" hidden="1" x14ac:dyDescent="0.25"/>
    <row r="10878" customFormat="1" hidden="1" x14ac:dyDescent="0.25"/>
    <row r="10879" customFormat="1" hidden="1" x14ac:dyDescent="0.25"/>
    <row r="10880" customFormat="1" hidden="1" x14ac:dyDescent="0.25"/>
    <row r="10881" customFormat="1" hidden="1" x14ac:dyDescent="0.25"/>
    <row r="10882" customFormat="1" hidden="1" x14ac:dyDescent="0.25"/>
    <row r="10883" customFormat="1" hidden="1" x14ac:dyDescent="0.25"/>
    <row r="10884" customFormat="1" hidden="1" x14ac:dyDescent="0.25"/>
    <row r="10885" customFormat="1" hidden="1" x14ac:dyDescent="0.25"/>
    <row r="10886" customFormat="1" hidden="1" x14ac:dyDescent="0.25"/>
    <row r="10887" customFormat="1" hidden="1" x14ac:dyDescent="0.25"/>
    <row r="10888" customFormat="1" hidden="1" x14ac:dyDescent="0.25"/>
    <row r="10889" customFormat="1" hidden="1" x14ac:dyDescent="0.25"/>
    <row r="10890" customFormat="1" hidden="1" x14ac:dyDescent="0.25"/>
    <row r="10891" customFormat="1" hidden="1" x14ac:dyDescent="0.25"/>
    <row r="10892" customFormat="1" hidden="1" x14ac:dyDescent="0.25"/>
    <row r="10893" customFormat="1" hidden="1" x14ac:dyDescent="0.25"/>
    <row r="10894" customFormat="1" hidden="1" x14ac:dyDescent="0.25"/>
    <row r="10895" customFormat="1" hidden="1" x14ac:dyDescent="0.25"/>
    <row r="10896" customFormat="1" hidden="1" x14ac:dyDescent="0.25"/>
    <row r="10897" customFormat="1" hidden="1" x14ac:dyDescent="0.25"/>
    <row r="10898" customFormat="1" hidden="1" x14ac:dyDescent="0.25"/>
    <row r="10899" customFormat="1" hidden="1" x14ac:dyDescent="0.25"/>
    <row r="10900" customFormat="1" hidden="1" x14ac:dyDescent="0.25"/>
    <row r="10901" customFormat="1" hidden="1" x14ac:dyDescent="0.25"/>
    <row r="10902" customFormat="1" hidden="1" x14ac:dyDescent="0.25"/>
    <row r="10903" customFormat="1" hidden="1" x14ac:dyDescent="0.25"/>
    <row r="10904" customFormat="1" hidden="1" x14ac:dyDescent="0.25"/>
    <row r="10905" customFormat="1" hidden="1" x14ac:dyDescent="0.25"/>
    <row r="10906" customFormat="1" hidden="1" x14ac:dyDescent="0.25"/>
    <row r="10907" customFormat="1" hidden="1" x14ac:dyDescent="0.25"/>
    <row r="10908" customFormat="1" hidden="1" x14ac:dyDescent="0.25"/>
    <row r="10909" customFormat="1" hidden="1" x14ac:dyDescent="0.25"/>
    <row r="10910" customFormat="1" hidden="1" x14ac:dyDescent="0.25"/>
    <row r="10911" customFormat="1" hidden="1" x14ac:dyDescent="0.25"/>
    <row r="10912" customFormat="1" hidden="1" x14ac:dyDescent="0.25"/>
    <row r="10913" customFormat="1" hidden="1" x14ac:dyDescent="0.25"/>
    <row r="10914" customFormat="1" hidden="1" x14ac:dyDescent="0.25"/>
    <row r="10915" customFormat="1" hidden="1" x14ac:dyDescent="0.25"/>
    <row r="10916" customFormat="1" hidden="1" x14ac:dyDescent="0.25"/>
    <row r="10917" customFormat="1" hidden="1" x14ac:dyDescent="0.25"/>
    <row r="10918" customFormat="1" hidden="1" x14ac:dyDescent="0.25"/>
    <row r="10919" customFormat="1" hidden="1" x14ac:dyDescent="0.25"/>
    <row r="10920" customFormat="1" hidden="1" x14ac:dyDescent="0.25"/>
    <row r="10921" customFormat="1" hidden="1" x14ac:dyDescent="0.25"/>
    <row r="10922" customFormat="1" hidden="1" x14ac:dyDescent="0.25"/>
    <row r="10923" customFormat="1" hidden="1" x14ac:dyDescent="0.25"/>
    <row r="10924" customFormat="1" hidden="1" x14ac:dyDescent="0.25"/>
    <row r="10925" customFormat="1" hidden="1" x14ac:dyDescent="0.25"/>
    <row r="10926" customFormat="1" hidden="1" x14ac:dyDescent="0.25"/>
    <row r="10927" customFormat="1" hidden="1" x14ac:dyDescent="0.25"/>
    <row r="10928" customFormat="1" hidden="1" x14ac:dyDescent="0.25"/>
    <row r="10929" customFormat="1" hidden="1" x14ac:dyDescent="0.25"/>
    <row r="10930" customFormat="1" hidden="1" x14ac:dyDescent="0.25"/>
    <row r="10931" customFormat="1" hidden="1" x14ac:dyDescent="0.25"/>
    <row r="10932" customFormat="1" hidden="1" x14ac:dyDescent="0.25"/>
    <row r="10933" customFormat="1" hidden="1" x14ac:dyDescent="0.25"/>
    <row r="10934" customFormat="1" hidden="1" x14ac:dyDescent="0.25"/>
    <row r="10935" customFormat="1" hidden="1" x14ac:dyDescent="0.25"/>
    <row r="10936" customFormat="1" hidden="1" x14ac:dyDescent="0.25"/>
    <row r="10937" customFormat="1" hidden="1" x14ac:dyDescent="0.25"/>
    <row r="10938" customFormat="1" hidden="1" x14ac:dyDescent="0.25"/>
    <row r="10939" customFormat="1" hidden="1" x14ac:dyDescent="0.25"/>
    <row r="10940" customFormat="1" hidden="1" x14ac:dyDescent="0.25"/>
    <row r="10941" customFormat="1" hidden="1" x14ac:dyDescent="0.25"/>
    <row r="10942" customFormat="1" hidden="1" x14ac:dyDescent="0.25"/>
    <row r="10943" customFormat="1" hidden="1" x14ac:dyDescent="0.25"/>
    <row r="10944" customFormat="1" hidden="1" x14ac:dyDescent="0.25"/>
    <row r="10945" customFormat="1" hidden="1" x14ac:dyDescent="0.25"/>
    <row r="10946" customFormat="1" hidden="1" x14ac:dyDescent="0.25"/>
    <row r="10947" customFormat="1" hidden="1" x14ac:dyDescent="0.25"/>
    <row r="10948" customFormat="1" hidden="1" x14ac:dyDescent="0.25"/>
    <row r="10949" customFormat="1" hidden="1" x14ac:dyDescent="0.25"/>
    <row r="10950" customFormat="1" hidden="1" x14ac:dyDescent="0.25"/>
    <row r="10951" customFormat="1" hidden="1" x14ac:dyDescent="0.25"/>
    <row r="10952" customFormat="1" hidden="1" x14ac:dyDescent="0.25"/>
    <row r="10953" customFormat="1" hidden="1" x14ac:dyDescent="0.25"/>
    <row r="10954" customFormat="1" hidden="1" x14ac:dyDescent="0.25"/>
    <row r="10955" customFormat="1" hidden="1" x14ac:dyDescent="0.25"/>
    <row r="10956" customFormat="1" hidden="1" x14ac:dyDescent="0.25"/>
    <row r="10957" customFormat="1" hidden="1" x14ac:dyDescent="0.25"/>
    <row r="10958" customFormat="1" hidden="1" x14ac:dyDescent="0.25"/>
    <row r="10959" customFormat="1" hidden="1" x14ac:dyDescent="0.25"/>
    <row r="10960" customFormat="1" hidden="1" x14ac:dyDescent="0.25"/>
    <row r="10961" customFormat="1" hidden="1" x14ac:dyDescent="0.25"/>
    <row r="10962" customFormat="1" hidden="1" x14ac:dyDescent="0.25"/>
    <row r="10963" customFormat="1" hidden="1" x14ac:dyDescent="0.25"/>
    <row r="10964" customFormat="1" hidden="1" x14ac:dyDescent="0.25"/>
    <row r="10965" customFormat="1" hidden="1" x14ac:dyDescent="0.25"/>
    <row r="10966" customFormat="1" hidden="1" x14ac:dyDescent="0.25"/>
    <row r="10967" customFormat="1" hidden="1" x14ac:dyDescent="0.25"/>
    <row r="10968" customFormat="1" hidden="1" x14ac:dyDescent="0.25"/>
    <row r="10969" customFormat="1" hidden="1" x14ac:dyDescent="0.25"/>
    <row r="10970" customFormat="1" hidden="1" x14ac:dyDescent="0.25"/>
    <row r="10971" customFormat="1" hidden="1" x14ac:dyDescent="0.25"/>
    <row r="10972" customFormat="1" hidden="1" x14ac:dyDescent="0.25"/>
    <row r="10973" customFormat="1" hidden="1" x14ac:dyDescent="0.25"/>
    <row r="10974" customFormat="1" hidden="1" x14ac:dyDescent="0.25"/>
    <row r="10975" customFormat="1" hidden="1" x14ac:dyDescent="0.25"/>
    <row r="10976" customFormat="1" hidden="1" x14ac:dyDescent="0.25"/>
    <row r="10977" customFormat="1" hidden="1" x14ac:dyDescent="0.25"/>
    <row r="10978" customFormat="1" hidden="1" x14ac:dyDescent="0.25"/>
    <row r="10979" customFormat="1" hidden="1" x14ac:dyDescent="0.25"/>
    <row r="10980" customFormat="1" hidden="1" x14ac:dyDescent="0.25"/>
    <row r="10981" customFormat="1" hidden="1" x14ac:dyDescent="0.25"/>
    <row r="10982" customFormat="1" hidden="1" x14ac:dyDescent="0.25"/>
    <row r="10983" customFormat="1" hidden="1" x14ac:dyDescent="0.25"/>
    <row r="10984" customFormat="1" hidden="1" x14ac:dyDescent="0.25"/>
    <row r="10985" customFormat="1" hidden="1" x14ac:dyDescent="0.25"/>
    <row r="10986" customFormat="1" hidden="1" x14ac:dyDescent="0.25"/>
    <row r="10987" customFormat="1" hidden="1" x14ac:dyDescent="0.25"/>
    <row r="10988" customFormat="1" hidden="1" x14ac:dyDescent="0.25"/>
    <row r="10989" customFormat="1" hidden="1" x14ac:dyDescent="0.25"/>
    <row r="10990" customFormat="1" hidden="1" x14ac:dyDescent="0.25"/>
    <row r="10991" customFormat="1" hidden="1" x14ac:dyDescent="0.25"/>
    <row r="10992" customFormat="1" hidden="1" x14ac:dyDescent="0.25"/>
    <row r="10993" customFormat="1" hidden="1" x14ac:dyDescent="0.25"/>
    <row r="10994" customFormat="1" hidden="1" x14ac:dyDescent="0.25"/>
    <row r="10995" customFormat="1" hidden="1" x14ac:dyDescent="0.25"/>
    <row r="10996" customFormat="1" hidden="1" x14ac:dyDescent="0.25"/>
    <row r="10997" customFormat="1" hidden="1" x14ac:dyDescent="0.25"/>
    <row r="10998" customFormat="1" hidden="1" x14ac:dyDescent="0.25"/>
    <row r="10999" customFormat="1" hidden="1" x14ac:dyDescent="0.25"/>
    <row r="11000" customFormat="1" hidden="1" x14ac:dyDescent="0.25"/>
    <row r="11001" customFormat="1" hidden="1" x14ac:dyDescent="0.25"/>
    <row r="11002" customFormat="1" hidden="1" x14ac:dyDescent="0.25"/>
    <row r="11003" customFormat="1" hidden="1" x14ac:dyDescent="0.25"/>
    <row r="11004" customFormat="1" hidden="1" x14ac:dyDescent="0.25"/>
    <row r="11005" customFormat="1" hidden="1" x14ac:dyDescent="0.25"/>
    <row r="11006" customFormat="1" hidden="1" x14ac:dyDescent="0.25"/>
    <row r="11007" customFormat="1" hidden="1" x14ac:dyDescent="0.25"/>
    <row r="11008" customFormat="1" hidden="1" x14ac:dyDescent="0.25"/>
    <row r="11009" customFormat="1" hidden="1" x14ac:dyDescent="0.25"/>
    <row r="11010" customFormat="1" hidden="1" x14ac:dyDescent="0.25"/>
    <row r="11011" customFormat="1" hidden="1" x14ac:dyDescent="0.25"/>
    <row r="11012" customFormat="1" hidden="1" x14ac:dyDescent="0.25"/>
    <row r="11013" customFormat="1" hidden="1" x14ac:dyDescent="0.25"/>
    <row r="11014" customFormat="1" hidden="1" x14ac:dyDescent="0.25"/>
    <row r="11015" customFormat="1" hidden="1" x14ac:dyDescent="0.25"/>
    <row r="11016" customFormat="1" hidden="1" x14ac:dyDescent="0.25"/>
    <row r="11017" customFormat="1" hidden="1" x14ac:dyDescent="0.25"/>
    <row r="11018" customFormat="1" hidden="1" x14ac:dyDescent="0.25"/>
    <row r="11019" customFormat="1" hidden="1" x14ac:dyDescent="0.25"/>
    <row r="11020" customFormat="1" hidden="1" x14ac:dyDescent="0.25"/>
    <row r="11021" customFormat="1" hidden="1" x14ac:dyDescent="0.25"/>
    <row r="11022" customFormat="1" hidden="1" x14ac:dyDescent="0.25"/>
    <row r="11023" customFormat="1" hidden="1" x14ac:dyDescent="0.25"/>
    <row r="11024" customFormat="1" hidden="1" x14ac:dyDescent="0.25"/>
    <row r="11025" customFormat="1" hidden="1" x14ac:dyDescent="0.25"/>
    <row r="11026" customFormat="1" hidden="1" x14ac:dyDescent="0.25"/>
    <row r="11027" customFormat="1" hidden="1" x14ac:dyDescent="0.25"/>
    <row r="11028" customFormat="1" hidden="1" x14ac:dyDescent="0.25"/>
    <row r="11029" customFormat="1" hidden="1" x14ac:dyDescent="0.25"/>
    <row r="11030" customFormat="1" hidden="1" x14ac:dyDescent="0.25"/>
    <row r="11031" customFormat="1" hidden="1" x14ac:dyDescent="0.25"/>
    <row r="11032" customFormat="1" hidden="1" x14ac:dyDescent="0.25"/>
    <row r="11033" customFormat="1" hidden="1" x14ac:dyDescent="0.25"/>
    <row r="11034" customFormat="1" hidden="1" x14ac:dyDescent="0.25"/>
    <row r="11035" customFormat="1" hidden="1" x14ac:dyDescent="0.25"/>
    <row r="11036" customFormat="1" hidden="1" x14ac:dyDescent="0.25"/>
    <row r="11037" customFormat="1" hidden="1" x14ac:dyDescent="0.25"/>
    <row r="11038" customFormat="1" hidden="1" x14ac:dyDescent="0.25"/>
    <row r="11039" customFormat="1" hidden="1" x14ac:dyDescent="0.25"/>
    <row r="11040" customFormat="1" hidden="1" x14ac:dyDescent="0.25"/>
    <row r="11041" customFormat="1" hidden="1" x14ac:dyDescent="0.25"/>
    <row r="11042" customFormat="1" hidden="1" x14ac:dyDescent="0.25"/>
    <row r="11043" customFormat="1" hidden="1" x14ac:dyDescent="0.25"/>
    <row r="11044" customFormat="1" hidden="1" x14ac:dyDescent="0.25"/>
    <row r="11045" customFormat="1" hidden="1" x14ac:dyDescent="0.25"/>
    <row r="11046" customFormat="1" hidden="1" x14ac:dyDescent="0.25"/>
    <row r="11047" customFormat="1" hidden="1" x14ac:dyDescent="0.25"/>
    <row r="11048" customFormat="1" hidden="1" x14ac:dyDescent="0.25"/>
    <row r="11049" customFormat="1" hidden="1" x14ac:dyDescent="0.25"/>
    <row r="11050" customFormat="1" hidden="1" x14ac:dyDescent="0.25"/>
    <row r="11051" customFormat="1" hidden="1" x14ac:dyDescent="0.25"/>
    <row r="11052" customFormat="1" hidden="1" x14ac:dyDescent="0.25"/>
    <row r="11053" customFormat="1" hidden="1" x14ac:dyDescent="0.25"/>
    <row r="11054" customFormat="1" hidden="1" x14ac:dyDescent="0.25"/>
    <row r="11055" customFormat="1" hidden="1" x14ac:dyDescent="0.25"/>
    <row r="11056" customFormat="1" hidden="1" x14ac:dyDescent="0.25"/>
    <row r="11057" customFormat="1" hidden="1" x14ac:dyDescent="0.25"/>
    <row r="11058" customFormat="1" hidden="1" x14ac:dyDescent="0.25"/>
    <row r="11059" customFormat="1" hidden="1" x14ac:dyDescent="0.25"/>
    <row r="11060" customFormat="1" hidden="1" x14ac:dyDescent="0.25"/>
    <row r="11061" customFormat="1" hidden="1" x14ac:dyDescent="0.25"/>
    <row r="11062" customFormat="1" hidden="1" x14ac:dyDescent="0.25"/>
    <row r="11063" customFormat="1" hidden="1" x14ac:dyDescent="0.25"/>
    <row r="11064" customFormat="1" hidden="1" x14ac:dyDescent="0.25"/>
    <row r="11065" customFormat="1" hidden="1" x14ac:dyDescent="0.25"/>
    <row r="11066" customFormat="1" hidden="1" x14ac:dyDescent="0.25"/>
    <row r="11067" customFormat="1" hidden="1" x14ac:dyDescent="0.25"/>
    <row r="11068" customFormat="1" hidden="1" x14ac:dyDescent="0.25"/>
    <row r="11069" customFormat="1" hidden="1" x14ac:dyDescent="0.25"/>
    <row r="11070" customFormat="1" hidden="1" x14ac:dyDescent="0.25"/>
    <row r="11071" customFormat="1" hidden="1" x14ac:dyDescent="0.25"/>
    <row r="11072" customFormat="1" hidden="1" x14ac:dyDescent="0.25"/>
    <row r="11073" customFormat="1" hidden="1" x14ac:dyDescent="0.25"/>
    <row r="11074" customFormat="1" hidden="1" x14ac:dyDescent="0.25"/>
    <row r="11075" customFormat="1" hidden="1" x14ac:dyDescent="0.25"/>
    <row r="11076" customFormat="1" hidden="1" x14ac:dyDescent="0.25"/>
    <row r="11077" customFormat="1" hidden="1" x14ac:dyDescent="0.25"/>
    <row r="11078" customFormat="1" hidden="1" x14ac:dyDescent="0.25"/>
    <row r="11079" customFormat="1" hidden="1" x14ac:dyDescent="0.25"/>
    <row r="11080" customFormat="1" hidden="1" x14ac:dyDescent="0.25"/>
    <row r="11081" customFormat="1" hidden="1" x14ac:dyDescent="0.25"/>
    <row r="11082" customFormat="1" hidden="1" x14ac:dyDescent="0.25"/>
    <row r="11083" customFormat="1" hidden="1" x14ac:dyDescent="0.25"/>
    <row r="11084" customFormat="1" hidden="1" x14ac:dyDescent="0.25"/>
    <row r="11085" customFormat="1" hidden="1" x14ac:dyDescent="0.25"/>
    <row r="11086" customFormat="1" hidden="1" x14ac:dyDescent="0.25"/>
    <row r="11087" customFormat="1" hidden="1" x14ac:dyDescent="0.25"/>
    <row r="11088" customFormat="1" hidden="1" x14ac:dyDescent="0.25"/>
    <row r="11089" customFormat="1" hidden="1" x14ac:dyDescent="0.25"/>
    <row r="11090" customFormat="1" hidden="1" x14ac:dyDescent="0.25"/>
    <row r="11091" customFormat="1" hidden="1" x14ac:dyDescent="0.25"/>
    <row r="11092" customFormat="1" hidden="1" x14ac:dyDescent="0.25"/>
    <row r="11093" customFormat="1" hidden="1" x14ac:dyDescent="0.25"/>
    <row r="11094" customFormat="1" hidden="1" x14ac:dyDescent="0.25"/>
    <row r="11095" customFormat="1" hidden="1" x14ac:dyDescent="0.25"/>
    <row r="11096" customFormat="1" hidden="1" x14ac:dyDescent="0.25"/>
    <row r="11097" customFormat="1" hidden="1" x14ac:dyDescent="0.25"/>
    <row r="11098" customFormat="1" hidden="1" x14ac:dyDescent="0.25"/>
    <row r="11099" customFormat="1" hidden="1" x14ac:dyDescent="0.25"/>
    <row r="11100" customFormat="1" hidden="1" x14ac:dyDescent="0.25"/>
    <row r="11101" customFormat="1" hidden="1" x14ac:dyDescent="0.25"/>
    <row r="11102" customFormat="1" hidden="1" x14ac:dyDescent="0.25"/>
    <row r="11103" customFormat="1" hidden="1" x14ac:dyDescent="0.25"/>
    <row r="11104" customFormat="1" hidden="1" x14ac:dyDescent="0.25"/>
    <row r="11105" customFormat="1" hidden="1" x14ac:dyDescent="0.25"/>
    <row r="11106" customFormat="1" hidden="1" x14ac:dyDescent="0.25"/>
    <row r="11107" customFormat="1" hidden="1" x14ac:dyDescent="0.25"/>
    <row r="11108" customFormat="1" hidden="1" x14ac:dyDescent="0.25"/>
    <row r="11109" customFormat="1" hidden="1" x14ac:dyDescent="0.25"/>
    <row r="11110" customFormat="1" hidden="1" x14ac:dyDescent="0.25"/>
    <row r="11111" customFormat="1" hidden="1" x14ac:dyDescent="0.25"/>
    <row r="11112" customFormat="1" hidden="1" x14ac:dyDescent="0.25"/>
    <row r="11113" customFormat="1" hidden="1" x14ac:dyDescent="0.25"/>
    <row r="11114" customFormat="1" hidden="1" x14ac:dyDescent="0.25"/>
    <row r="11115" customFormat="1" hidden="1" x14ac:dyDescent="0.25"/>
    <row r="11116" customFormat="1" hidden="1" x14ac:dyDescent="0.25"/>
    <row r="11117" customFormat="1" hidden="1" x14ac:dyDescent="0.25"/>
    <row r="11118" customFormat="1" hidden="1" x14ac:dyDescent="0.25"/>
    <row r="11119" customFormat="1" hidden="1" x14ac:dyDescent="0.25"/>
    <row r="11120" customFormat="1" hidden="1" x14ac:dyDescent="0.25"/>
    <row r="11121" customFormat="1" hidden="1" x14ac:dyDescent="0.25"/>
    <row r="11122" customFormat="1" hidden="1" x14ac:dyDescent="0.25"/>
    <row r="11123" customFormat="1" hidden="1" x14ac:dyDescent="0.25"/>
    <row r="11124" customFormat="1" hidden="1" x14ac:dyDescent="0.25"/>
    <row r="11125" customFormat="1" hidden="1" x14ac:dyDescent="0.25"/>
    <row r="11126" customFormat="1" hidden="1" x14ac:dyDescent="0.25"/>
    <row r="11127" customFormat="1" hidden="1" x14ac:dyDescent="0.25"/>
    <row r="11128" customFormat="1" hidden="1" x14ac:dyDescent="0.25"/>
    <row r="11129" customFormat="1" hidden="1" x14ac:dyDescent="0.25"/>
    <row r="11130" customFormat="1" hidden="1" x14ac:dyDescent="0.25"/>
    <row r="11131" customFormat="1" hidden="1" x14ac:dyDescent="0.25"/>
    <row r="11132" customFormat="1" hidden="1" x14ac:dyDescent="0.25"/>
    <row r="11133" customFormat="1" hidden="1" x14ac:dyDescent="0.25"/>
    <row r="11134" customFormat="1" hidden="1" x14ac:dyDescent="0.25"/>
    <row r="11135" customFormat="1" hidden="1" x14ac:dyDescent="0.25"/>
    <row r="11136" customFormat="1" hidden="1" x14ac:dyDescent="0.25"/>
    <row r="11137" customFormat="1" hidden="1" x14ac:dyDescent="0.25"/>
    <row r="11138" customFormat="1" hidden="1" x14ac:dyDescent="0.25"/>
    <row r="11139" customFormat="1" hidden="1" x14ac:dyDescent="0.25"/>
    <row r="11140" customFormat="1" hidden="1" x14ac:dyDescent="0.25"/>
    <row r="11141" customFormat="1" hidden="1" x14ac:dyDescent="0.25"/>
    <row r="11142" customFormat="1" hidden="1" x14ac:dyDescent="0.25"/>
    <row r="11143" customFormat="1" hidden="1" x14ac:dyDescent="0.25"/>
    <row r="11144" customFormat="1" hidden="1" x14ac:dyDescent="0.25"/>
    <row r="11145" customFormat="1" hidden="1" x14ac:dyDescent="0.25"/>
    <row r="11146" customFormat="1" hidden="1" x14ac:dyDescent="0.25"/>
    <row r="11147" customFormat="1" hidden="1" x14ac:dyDescent="0.25"/>
    <row r="11148" customFormat="1" hidden="1" x14ac:dyDescent="0.25"/>
    <row r="11149" customFormat="1" hidden="1" x14ac:dyDescent="0.25"/>
    <row r="11150" customFormat="1" hidden="1" x14ac:dyDescent="0.25"/>
    <row r="11151" customFormat="1" hidden="1" x14ac:dyDescent="0.25"/>
    <row r="11152" customFormat="1" hidden="1" x14ac:dyDescent="0.25"/>
    <row r="11153" customFormat="1" hidden="1" x14ac:dyDescent="0.25"/>
    <row r="11154" customFormat="1" hidden="1" x14ac:dyDescent="0.25"/>
    <row r="11155" customFormat="1" hidden="1" x14ac:dyDescent="0.25"/>
    <row r="11156" customFormat="1" hidden="1" x14ac:dyDescent="0.25"/>
    <row r="11157" customFormat="1" hidden="1" x14ac:dyDescent="0.25"/>
    <row r="11158" customFormat="1" hidden="1" x14ac:dyDescent="0.25"/>
    <row r="11159" customFormat="1" hidden="1" x14ac:dyDescent="0.25"/>
    <row r="11160" customFormat="1" hidden="1" x14ac:dyDescent="0.25"/>
    <row r="11161" customFormat="1" hidden="1" x14ac:dyDescent="0.25"/>
    <row r="11162" customFormat="1" hidden="1" x14ac:dyDescent="0.25"/>
    <row r="11163" customFormat="1" hidden="1" x14ac:dyDescent="0.25"/>
    <row r="11164" customFormat="1" hidden="1" x14ac:dyDescent="0.25"/>
    <row r="11165" customFormat="1" hidden="1" x14ac:dyDescent="0.25"/>
    <row r="11166" customFormat="1" hidden="1" x14ac:dyDescent="0.25"/>
    <row r="11167" customFormat="1" hidden="1" x14ac:dyDescent="0.25"/>
    <row r="11168" customFormat="1" hidden="1" x14ac:dyDescent="0.25"/>
    <row r="11169" customFormat="1" hidden="1" x14ac:dyDescent="0.25"/>
    <row r="11170" customFormat="1" hidden="1" x14ac:dyDescent="0.25"/>
    <row r="11171" customFormat="1" hidden="1" x14ac:dyDescent="0.25"/>
    <row r="11172" customFormat="1" hidden="1" x14ac:dyDescent="0.25"/>
    <row r="11173" customFormat="1" hidden="1" x14ac:dyDescent="0.25"/>
    <row r="11174" customFormat="1" hidden="1" x14ac:dyDescent="0.25"/>
    <row r="11175" customFormat="1" hidden="1" x14ac:dyDescent="0.25"/>
    <row r="11176" customFormat="1" hidden="1" x14ac:dyDescent="0.25"/>
    <row r="11177" customFormat="1" hidden="1" x14ac:dyDescent="0.25"/>
    <row r="11178" customFormat="1" hidden="1" x14ac:dyDescent="0.25"/>
    <row r="11179" customFormat="1" hidden="1" x14ac:dyDescent="0.25"/>
    <row r="11180" customFormat="1" hidden="1" x14ac:dyDescent="0.25"/>
    <row r="11181" customFormat="1" hidden="1" x14ac:dyDescent="0.25"/>
    <row r="11182" customFormat="1" hidden="1" x14ac:dyDescent="0.25"/>
    <row r="11183" customFormat="1" hidden="1" x14ac:dyDescent="0.25"/>
    <row r="11184" customFormat="1" hidden="1" x14ac:dyDescent="0.25"/>
    <row r="11185" customFormat="1" hidden="1" x14ac:dyDescent="0.25"/>
    <row r="11186" customFormat="1" hidden="1" x14ac:dyDescent="0.25"/>
    <row r="11187" customFormat="1" hidden="1" x14ac:dyDescent="0.25"/>
    <row r="11188" customFormat="1" hidden="1" x14ac:dyDescent="0.25"/>
    <row r="11189" customFormat="1" hidden="1" x14ac:dyDescent="0.25"/>
    <row r="11190" customFormat="1" hidden="1" x14ac:dyDescent="0.25"/>
    <row r="11191" customFormat="1" hidden="1" x14ac:dyDescent="0.25"/>
    <row r="11192" customFormat="1" hidden="1" x14ac:dyDescent="0.25"/>
    <row r="11193" customFormat="1" hidden="1" x14ac:dyDescent="0.25"/>
    <row r="11194" customFormat="1" hidden="1" x14ac:dyDescent="0.25"/>
    <row r="11195" customFormat="1" hidden="1" x14ac:dyDescent="0.25"/>
    <row r="11196" customFormat="1" hidden="1" x14ac:dyDescent="0.25"/>
    <row r="11197" customFormat="1" hidden="1" x14ac:dyDescent="0.25"/>
    <row r="11198" customFormat="1" hidden="1" x14ac:dyDescent="0.25"/>
    <row r="11199" customFormat="1" hidden="1" x14ac:dyDescent="0.25"/>
    <row r="11200" customFormat="1" hidden="1" x14ac:dyDescent="0.25"/>
    <row r="11201" customFormat="1" hidden="1" x14ac:dyDescent="0.25"/>
    <row r="11202" customFormat="1" hidden="1" x14ac:dyDescent="0.25"/>
    <row r="11203" customFormat="1" hidden="1" x14ac:dyDescent="0.25"/>
    <row r="11204" customFormat="1" hidden="1" x14ac:dyDescent="0.25"/>
    <row r="11205" customFormat="1" hidden="1" x14ac:dyDescent="0.25"/>
    <row r="11206" customFormat="1" hidden="1" x14ac:dyDescent="0.25"/>
    <row r="11207" customFormat="1" hidden="1" x14ac:dyDescent="0.25"/>
    <row r="11208" customFormat="1" hidden="1" x14ac:dyDescent="0.25"/>
    <row r="11209" customFormat="1" hidden="1" x14ac:dyDescent="0.25"/>
    <row r="11210" customFormat="1" hidden="1" x14ac:dyDescent="0.25"/>
    <row r="11211" customFormat="1" hidden="1" x14ac:dyDescent="0.25"/>
    <row r="11212" customFormat="1" hidden="1" x14ac:dyDescent="0.25"/>
    <row r="11213" customFormat="1" hidden="1" x14ac:dyDescent="0.25"/>
    <row r="11214" customFormat="1" hidden="1" x14ac:dyDescent="0.25"/>
    <row r="11215" customFormat="1" hidden="1" x14ac:dyDescent="0.25"/>
    <row r="11216" customFormat="1" hidden="1" x14ac:dyDescent="0.25"/>
    <row r="11217" customFormat="1" hidden="1" x14ac:dyDescent="0.25"/>
    <row r="11218" customFormat="1" hidden="1" x14ac:dyDescent="0.25"/>
    <row r="11219" customFormat="1" hidden="1" x14ac:dyDescent="0.25"/>
    <row r="11220" customFormat="1" hidden="1" x14ac:dyDescent="0.25"/>
    <row r="11221" customFormat="1" hidden="1" x14ac:dyDescent="0.25"/>
    <row r="11222" customFormat="1" hidden="1" x14ac:dyDescent="0.25"/>
    <row r="11223" customFormat="1" hidden="1" x14ac:dyDescent="0.25"/>
    <row r="11224" customFormat="1" hidden="1" x14ac:dyDescent="0.25"/>
    <row r="11225" customFormat="1" hidden="1" x14ac:dyDescent="0.25"/>
    <row r="11226" customFormat="1" hidden="1" x14ac:dyDescent="0.25"/>
    <row r="11227" customFormat="1" hidden="1" x14ac:dyDescent="0.25"/>
    <row r="11228" customFormat="1" hidden="1" x14ac:dyDescent="0.25"/>
    <row r="11229" customFormat="1" hidden="1" x14ac:dyDescent="0.25"/>
    <row r="11230" customFormat="1" hidden="1" x14ac:dyDescent="0.25"/>
    <row r="11231" customFormat="1" hidden="1" x14ac:dyDescent="0.25"/>
    <row r="11232" customFormat="1" hidden="1" x14ac:dyDescent="0.25"/>
    <row r="11233" customFormat="1" hidden="1" x14ac:dyDescent="0.25"/>
    <row r="11234" customFormat="1" hidden="1" x14ac:dyDescent="0.25"/>
    <row r="11235" customFormat="1" hidden="1" x14ac:dyDescent="0.25"/>
    <row r="11236" customFormat="1" hidden="1" x14ac:dyDescent="0.25"/>
    <row r="11237" customFormat="1" hidden="1" x14ac:dyDescent="0.25"/>
    <row r="11238" customFormat="1" hidden="1" x14ac:dyDescent="0.25"/>
    <row r="11239" customFormat="1" hidden="1" x14ac:dyDescent="0.25"/>
    <row r="11240" customFormat="1" hidden="1" x14ac:dyDescent="0.25"/>
    <row r="11241" customFormat="1" hidden="1" x14ac:dyDescent="0.25"/>
    <row r="11242" customFormat="1" hidden="1" x14ac:dyDescent="0.25"/>
    <row r="11243" customFormat="1" hidden="1" x14ac:dyDescent="0.25"/>
    <row r="11244" customFormat="1" hidden="1" x14ac:dyDescent="0.25"/>
    <row r="11245" customFormat="1" hidden="1" x14ac:dyDescent="0.25"/>
    <row r="11246" customFormat="1" hidden="1" x14ac:dyDescent="0.25"/>
    <row r="11247" customFormat="1" hidden="1" x14ac:dyDescent="0.25"/>
    <row r="11248" customFormat="1" hidden="1" x14ac:dyDescent="0.25"/>
    <row r="11249" customFormat="1" hidden="1" x14ac:dyDescent="0.25"/>
    <row r="11250" customFormat="1" hidden="1" x14ac:dyDescent="0.25"/>
    <row r="11251" customFormat="1" hidden="1" x14ac:dyDescent="0.25"/>
    <row r="11252" customFormat="1" hidden="1" x14ac:dyDescent="0.25"/>
    <row r="11253" customFormat="1" hidden="1" x14ac:dyDescent="0.25"/>
    <row r="11254" customFormat="1" hidden="1" x14ac:dyDescent="0.25"/>
    <row r="11255" customFormat="1" hidden="1" x14ac:dyDescent="0.25"/>
    <row r="11256" customFormat="1" hidden="1" x14ac:dyDescent="0.25"/>
    <row r="11257" customFormat="1" hidden="1" x14ac:dyDescent="0.25"/>
    <row r="11258" customFormat="1" hidden="1" x14ac:dyDescent="0.25"/>
    <row r="11259" customFormat="1" hidden="1" x14ac:dyDescent="0.25"/>
    <row r="11260" customFormat="1" hidden="1" x14ac:dyDescent="0.25"/>
    <row r="11261" customFormat="1" hidden="1" x14ac:dyDescent="0.25"/>
    <row r="11262" customFormat="1" hidden="1" x14ac:dyDescent="0.25"/>
    <row r="11263" customFormat="1" hidden="1" x14ac:dyDescent="0.25"/>
    <row r="11264" customFormat="1" hidden="1" x14ac:dyDescent="0.25"/>
    <row r="11265" customFormat="1" hidden="1" x14ac:dyDescent="0.25"/>
    <row r="11266" customFormat="1" hidden="1" x14ac:dyDescent="0.25"/>
    <row r="11267" customFormat="1" hidden="1" x14ac:dyDescent="0.25"/>
    <row r="11268" customFormat="1" hidden="1" x14ac:dyDescent="0.25"/>
    <row r="11269" customFormat="1" hidden="1" x14ac:dyDescent="0.25"/>
    <row r="11270" customFormat="1" hidden="1" x14ac:dyDescent="0.25"/>
    <row r="11271" customFormat="1" hidden="1" x14ac:dyDescent="0.25"/>
    <row r="11272" customFormat="1" hidden="1" x14ac:dyDescent="0.25"/>
    <row r="11273" customFormat="1" hidden="1" x14ac:dyDescent="0.25"/>
    <row r="11274" customFormat="1" hidden="1" x14ac:dyDescent="0.25"/>
    <row r="11275" customFormat="1" hidden="1" x14ac:dyDescent="0.25"/>
    <row r="11276" customFormat="1" hidden="1" x14ac:dyDescent="0.25"/>
    <row r="11277" customFormat="1" hidden="1" x14ac:dyDescent="0.25"/>
    <row r="11278" customFormat="1" hidden="1" x14ac:dyDescent="0.25"/>
    <row r="11279" customFormat="1" hidden="1" x14ac:dyDescent="0.25"/>
    <row r="11280" customFormat="1" hidden="1" x14ac:dyDescent="0.25"/>
    <row r="11281" customFormat="1" hidden="1" x14ac:dyDescent="0.25"/>
    <row r="11282" customFormat="1" hidden="1" x14ac:dyDescent="0.25"/>
    <row r="11283" customFormat="1" hidden="1" x14ac:dyDescent="0.25"/>
    <row r="11284" customFormat="1" hidden="1" x14ac:dyDescent="0.25"/>
    <row r="11285" customFormat="1" hidden="1" x14ac:dyDescent="0.25"/>
    <row r="11286" customFormat="1" hidden="1" x14ac:dyDescent="0.25"/>
    <row r="11287" customFormat="1" hidden="1" x14ac:dyDescent="0.25"/>
    <row r="11288" customFormat="1" hidden="1" x14ac:dyDescent="0.25"/>
    <row r="11289" customFormat="1" hidden="1" x14ac:dyDescent="0.25"/>
    <row r="11290" customFormat="1" hidden="1" x14ac:dyDescent="0.25"/>
    <row r="11291" customFormat="1" hidden="1" x14ac:dyDescent="0.25"/>
    <row r="11292" customFormat="1" hidden="1" x14ac:dyDescent="0.25"/>
    <row r="11293" customFormat="1" hidden="1" x14ac:dyDescent="0.25"/>
    <row r="11294" customFormat="1" hidden="1" x14ac:dyDescent="0.25"/>
    <row r="11295" customFormat="1" hidden="1" x14ac:dyDescent="0.25"/>
    <row r="11296" customFormat="1" hidden="1" x14ac:dyDescent="0.25"/>
    <row r="11297" customFormat="1" hidden="1" x14ac:dyDescent="0.25"/>
    <row r="11298" customFormat="1" hidden="1" x14ac:dyDescent="0.25"/>
    <row r="11299" customFormat="1" hidden="1" x14ac:dyDescent="0.25"/>
    <row r="11300" customFormat="1" hidden="1" x14ac:dyDescent="0.25"/>
    <row r="11301" customFormat="1" hidden="1" x14ac:dyDescent="0.25"/>
    <row r="11302" customFormat="1" hidden="1" x14ac:dyDescent="0.25"/>
    <row r="11303" customFormat="1" hidden="1" x14ac:dyDescent="0.25"/>
    <row r="11304" customFormat="1" hidden="1" x14ac:dyDescent="0.25"/>
    <row r="11305" customFormat="1" hidden="1" x14ac:dyDescent="0.25"/>
    <row r="11306" customFormat="1" hidden="1" x14ac:dyDescent="0.25"/>
    <row r="11307" customFormat="1" hidden="1" x14ac:dyDescent="0.25"/>
    <row r="11308" customFormat="1" hidden="1" x14ac:dyDescent="0.25"/>
    <row r="11309" customFormat="1" hidden="1" x14ac:dyDescent="0.25"/>
    <row r="11310" customFormat="1" hidden="1" x14ac:dyDescent="0.25"/>
    <row r="11311" customFormat="1" hidden="1" x14ac:dyDescent="0.25"/>
    <row r="11312" customFormat="1" hidden="1" x14ac:dyDescent="0.25"/>
    <row r="11313" customFormat="1" hidden="1" x14ac:dyDescent="0.25"/>
    <row r="11314" customFormat="1" hidden="1" x14ac:dyDescent="0.25"/>
    <row r="11315" customFormat="1" hidden="1" x14ac:dyDescent="0.25"/>
    <row r="11316" customFormat="1" hidden="1" x14ac:dyDescent="0.25"/>
    <row r="11317" customFormat="1" hidden="1" x14ac:dyDescent="0.25"/>
    <row r="11318" customFormat="1" hidden="1" x14ac:dyDescent="0.25"/>
    <row r="11319" customFormat="1" hidden="1" x14ac:dyDescent="0.25"/>
    <row r="11320" customFormat="1" hidden="1" x14ac:dyDescent="0.25"/>
    <row r="11321" customFormat="1" hidden="1" x14ac:dyDescent="0.25"/>
    <row r="11322" customFormat="1" hidden="1" x14ac:dyDescent="0.25"/>
    <row r="11323" customFormat="1" hidden="1" x14ac:dyDescent="0.25"/>
    <row r="11324" customFormat="1" hidden="1" x14ac:dyDescent="0.25"/>
    <row r="11325" customFormat="1" hidden="1" x14ac:dyDescent="0.25"/>
    <row r="11326" customFormat="1" hidden="1" x14ac:dyDescent="0.25"/>
    <row r="11327" customFormat="1" hidden="1" x14ac:dyDescent="0.25"/>
    <row r="11328" customFormat="1" hidden="1" x14ac:dyDescent="0.25"/>
    <row r="11329" customFormat="1" hidden="1" x14ac:dyDescent="0.25"/>
    <row r="11330" customFormat="1" hidden="1" x14ac:dyDescent="0.25"/>
    <row r="11331" customFormat="1" hidden="1" x14ac:dyDescent="0.25"/>
    <row r="11332" customFormat="1" hidden="1" x14ac:dyDescent="0.25"/>
    <row r="11333" customFormat="1" hidden="1" x14ac:dyDescent="0.25"/>
    <row r="11334" customFormat="1" hidden="1" x14ac:dyDescent="0.25"/>
    <row r="11335" customFormat="1" hidden="1" x14ac:dyDescent="0.25"/>
    <row r="11336" customFormat="1" hidden="1" x14ac:dyDescent="0.25"/>
    <row r="11337" customFormat="1" hidden="1" x14ac:dyDescent="0.25"/>
    <row r="11338" customFormat="1" hidden="1" x14ac:dyDescent="0.25"/>
    <row r="11339" customFormat="1" hidden="1" x14ac:dyDescent="0.25"/>
    <row r="11340" customFormat="1" hidden="1" x14ac:dyDescent="0.25"/>
    <row r="11341" customFormat="1" hidden="1" x14ac:dyDescent="0.25"/>
    <row r="11342" customFormat="1" hidden="1" x14ac:dyDescent="0.25"/>
    <row r="11343" customFormat="1" hidden="1" x14ac:dyDescent="0.25"/>
    <row r="11344" customFormat="1" hidden="1" x14ac:dyDescent="0.25"/>
    <row r="11345" customFormat="1" hidden="1" x14ac:dyDescent="0.25"/>
    <row r="11346" customFormat="1" hidden="1" x14ac:dyDescent="0.25"/>
    <row r="11347" customFormat="1" hidden="1" x14ac:dyDescent="0.25"/>
    <row r="11348" customFormat="1" hidden="1" x14ac:dyDescent="0.25"/>
    <row r="11349" customFormat="1" hidden="1" x14ac:dyDescent="0.25"/>
    <row r="11350" customFormat="1" hidden="1" x14ac:dyDescent="0.25"/>
    <row r="11351" customFormat="1" hidden="1" x14ac:dyDescent="0.25"/>
    <row r="11352" customFormat="1" hidden="1" x14ac:dyDescent="0.25"/>
    <row r="11353" customFormat="1" hidden="1" x14ac:dyDescent="0.25"/>
    <row r="11354" customFormat="1" hidden="1" x14ac:dyDescent="0.25"/>
    <row r="11355" customFormat="1" hidden="1" x14ac:dyDescent="0.25"/>
    <row r="11356" customFormat="1" hidden="1" x14ac:dyDescent="0.25"/>
    <row r="11357" customFormat="1" hidden="1" x14ac:dyDescent="0.25"/>
    <row r="11358" customFormat="1" hidden="1" x14ac:dyDescent="0.25"/>
    <row r="11359" customFormat="1" hidden="1" x14ac:dyDescent="0.25"/>
    <row r="11360" customFormat="1" hidden="1" x14ac:dyDescent="0.25"/>
    <row r="11361" customFormat="1" hidden="1" x14ac:dyDescent="0.25"/>
    <row r="11362" customFormat="1" hidden="1" x14ac:dyDescent="0.25"/>
    <row r="11363" customFormat="1" hidden="1" x14ac:dyDescent="0.25"/>
    <row r="11364" customFormat="1" hidden="1" x14ac:dyDescent="0.25"/>
    <row r="11365" customFormat="1" hidden="1" x14ac:dyDescent="0.25"/>
    <row r="11366" customFormat="1" hidden="1" x14ac:dyDescent="0.25"/>
    <row r="11367" customFormat="1" hidden="1" x14ac:dyDescent="0.25"/>
    <row r="11368" customFormat="1" hidden="1" x14ac:dyDescent="0.25"/>
    <row r="11369" customFormat="1" hidden="1" x14ac:dyDescent="0.25"/>
    <row r="11370" customFormat="1" hidden="1" x14ac:dyDescent="0.25"/>
    <row r="11371" customFormat="1" hidden="1" x14ac:dyDescent="0.25"/>
    <row r="11372" customFormat="1" hidden="1" x14ac:dyDescent="0.25"/>
    <row r="11373" customFormat="1" hidden="1" x14ac:dyDescent="0.25"/>
    <row r="11374" customFormat="1" hidden="1" x14ac:dyDescent="0.25"/>
    <row r="11375" customFormat="1" hidden="1" x14ac:dyDescent="0.25"/>
    <row r="11376" customFormat="1" hidden="1" x14ac:dyDescent="0.25"/>
    <row r="11377" customFormat="1" hidden="1" x14ac:dyDescent="0.25"/>
    <row r="11378" customFormat="1" hidden="1" x14ac:dyDescent="0.25"/>
    <row r="11379" customFormat="1" hidden="1" x14ac:dyDescent="0.25"/>
    <row r="11380" customFormat="1" hidden="1" x14ac:dyDescent="0.25"/>
    <row r="11381" customFormat="1" hidden="1" x14ac:dyDescent="0.25"/>
    <row r="11382" customFormat="1" hidden="1" x14ac:dyDescent="0.25"/>
    <row r="11383" customFormat="1" hidden="1" x14ac:dyDescent="0.25"/>
    <row r="11384" customFormat="1" hidden="1" x14ac:dyDescent="0.25"/>
    <row r="11385" customFormat="1" hidden="1" x14ac:dyDescent="0.25"/>
    <row r="11386" customFormat="1" hidden="1" x14ac:dyDescent="0.25"/>
    <row r="11387" customFormat="1" hidden="1" x14ac:dyDescent="0.25"/>
    <row r="11388" customFormat="1" hidden="1" x14ac:dyDescent="0.25"/>
    <row r="11389" customFormat="1" hidden="1" x14ac:dyDescent="0.25"/>
    <row r="11390" customFormat="1" hidden="1" x14ac:dyDescent="0.25"/>
    <row r="11391" customFormat="1" hidden="1" x14ac:dyDescent="0.25"/>
    <row r="11392" customFormat="1" hidden="1" x14ac:dyDescent="0.25"/>
    <row r="11393" customFormat="1" hidden="1" x14ac:dyDescent="0.25"/>
    <row r="11394" customFormat="1" hidden="1" x14ac:dyDescent="0.25"/>
    <row r="11395" customFormat="1" hidden="1" x14ac:dyDescent="0.25"/>
    <row r="11396" customFormat="1" hidden="1" x14ac:dyDescent="0.25"/>
    <row r="11397" customFormat="1" hidden="1" x14ac:dyDescent="0.25"/>
    <row r="11398" customFormat="1" hidden="1" x14ac:dyDescent="0.25"/>
    <row r="11399" customFormat="1" hidden="1" x14ac:dyDescent="0.25"/>
    <row r="11400" customFormat="1" hidden="1" x14ac:dyDescent="0.25"/>
    <row r="11401" customFormat="1" hidden="1" x14ac:dyDescent="0.25"/>
    <row r="11402" customFormat="1" hidden="1" x14ac:dyDescent="0.25"/>
    <row r="11403" customFormat="1" hidden="1" x14ac:dyDescent="0.25"/>
    <row r="11404" customFormat="1" hidden="1" x14ac:dyDescent="0.25"/>
    <row r="11405" customFormat="1" hidden="1" x14ac:dyDescent="0.25"/>
    <row r="11406" customFormat="1" hidden="1" x14ac:dyDescent="0.25"/>
    <row r="11407" customFormat="1" hidden="1" x14ac:dyDescent="0.25"/>
    <row r="11408" customFormat="1" hidden="1" x14ac:dyDescent="0.25"/>
    <row r="11409" customFormat="1" hidden="1" x14ac:dyDescent="0.25"/>
    <row r="11410" customFormat="1" hidden="1" x14ac:dyDescent="0.25"/>
    <row r="11411" customFormat="1" hidden="1" x14ac:dyDescent="0.25"/>
    <row r="11412" customFormat="1" hidden="1" x14ac:dyDescent="0.25"/>
    <row r="11413" customFormat="1" hidden="1" x14ac:dyDescent="0.25"/>
    <row r="11414" customFormat="1" hidden="1" x14ac:dyDescent="0.25"/>
    <row r="11415" customFormat="1" hidden="1" x14ac:dyDescent="0.25"/>
    <row r="11416" customFormat="1" hidden="1" x14ac:dyDescent="0.25"/>
    <row r="11417" customFormat="1" hidden="1" x14ac:dyDescent="0.25"/>
    <row r="11418" customFormat="1" hidden="1" x14ac:dyDescent="0.25"/>
    <row r="11419" customFormat="1" hidden="1" x14ac:dyDescent="0.25"/>
    <row r="11420" customFormat="1" hidden="1" x14ac:dyDescent="0.25"/>
    <row r="11421" customFormat="1" hidden="1" x14ac:dyDescent="0.25"/>
    <row r="11422" customFormat="1" hidden="1" x14ac:dyDescent="0.25"/>
    <row r="11423" customFormat="1" hidden="1" x14ac:dyDescent="0.25"/>
    <row r="11424" customFormat="1" hidden="1" x14ac:dyDescent="0.25"/>
    <row r="11425" customFormat="1" hidden="1" x14ac:dyDescent="0.25"/>
    <row r="11426" customFormat="1" hidden="1" x14ac:dyDescent="0.25"/>
    <row r="11427" customFormat="1" hidden="1" x14ac:dyDescent="0.25"/>
    <row r="11428" customFormat="1" hidden="1" x14ac:dyDescent="0.25"/>
    <row r="11429" customFormat="1" hidden="1" x14ac:dyDescent="0.25"/>
    <row r="11430" customFormat="1" hidden="1" x14ac:dyDescent="0.25"/>
    <row r="11431" customFormat="1" hidden="1" x14ac:dyDescent="0.25"/>
    <row r="11432" customFormat="1" hidden="1" x14ac:dyDescent="0.25"/>
    <row r="11433" customFormat="1" hidden="1" x14ac:dyDescent="0.25"/>
    <row r="11434" customFormat="1" hidden="1" x14ac:dyDescent="0.25"/>
    <row r="11435" customFormat="1" hidden="1" x14ac:dyDescent="0.25"/>
    <row r="11436" customFormat="1" hidden="1" x14ac:dyDescent="0.25"/>
    <row r="11437" customFormat="1" hidden="1" x14ac:dyDescent="0.25"/>
    <row r="11438" customFormat="1" hidden="1" x14ac:dyDescent="0.25"/>
    <row r="11439" customFormat="1" hidden="1" x14ac:dyDescent="0.25"/>
    <row r="11440" customFormat="1" hidden="1" x14ac:dyDescent="0.25"/>
    <row r="11441" customFormat="1" hidden="1" x14ac:dyDescent="0.25"/>
    <row r="11442" customFormat="1" hidden="1" x14ac:dyDescent="0.25"/>
    <row r="11443" customFormat="1" hidden="1" x14ac:dyDescent="0.25"/>
    <row r="11444" customFormat="1" hidden="1" x14ac:dyDescent="0.25"/>
    <row r="11445" customFormat="1" hidden="1" x14ac:dyDescent="0.25"/>
    <row r="11446" customFormat="1" hidden="1" x14ac:dyDescent="0.25"/>
    <row r="11447" customFormat="1" hidden="1" x14ac:dyDescent="0.25"/>
    <row r="11448" customFormat="1" hidden="1" x14ac:dyDescent="0.25"/>
    <row r="11449" customFormat="1" hidden="1" x14ac:dyDescent="0.25"/>
    <row r="11450" customFormat="1" hidden="1" x14ac:dyDescent="0.25"/>
    <row r="11451" customFormat="1" hidden="1" x14ac:dyDescent="0.25"/>
    <row r="11452" customFormat="1" hidden="1" x14ac:dyDescent="0.25"/>
    <row r="11453" customFormat="1" hidden="1" x14ac:dyDescent="0.25"/>
    <row r="11454" customFormat="1" hidden="1" x14ac:dyDescent="0.25"/>
    <row r="11455" customFormat="1" hidden="1" x14ac:dyDescent="0.25"/>
    <row r="11456" customFormat="1" hidden="1" x14ac:dyDescent="0.25"/>
    <row r="11457" customFormat="1" hidden="1" x14ac:dyDescent="0.25"/>
    <row r="11458" customFormat="1" hidden="1" x14ac:dyDescent="0.25"/>
    <row r="11459" customFormat="1" hidden="1" x14ac:dyDescent="0.25"/>
    <row r="11460" customFormat="1" hidden="1" x14ac:dyDescent="0.25"/>
    <row r="11461" customFormat="1" hidden="1" x14ac:dyDescent="0.25"/>
    <row r="11462" customFormat="1" hidden="1" x14ac:dyDescent="0.25"/>
    <row r="11463" customFormat="1" hidden="1" x14ac:dyDescent="0.25"/>
    <row r="11464" customFormat="1" hidden="1" x14ac:dyDescent="0.25"/>
    <row r="11465" customFormat="1" hidden="1" x14ac:dyDescent="0.25"/>
    <row r="11466" customFormat="1" hidden="1" x14ac:dyDescent="0.25"/>
    <row r="11467" customFormat="1" hidden="1" x14ac:dyDescent="0.25"/>
    <row r="11468" customFormat="1" hidden="1" x14ac:dyDescent="0.25"/>
    <row r="11469" customFormat="1" hidden="1" x14ac:dyDescent="0.25"/>
    <row r="11470" customFormat="1" hidden="1" x14ac:dyDescent="0.25"/>
    <row r="11471" customFormat="1" hidden="1" x14ac:dyDescent="0.25"/>
    <row r="11472" customFormat="1" hidden="1" x14ac:dyDescent="0.25"/>
    <row r="11473" customFormat="1" hidden="1" x14ac:dyDescent="0.25"/>
    <row r="11474" customFormat="1" hidden="1" x14ac:dyDescent="0.25"/>
    <row r="11475" customFormat="1" hidden="1" x14ac:dyDescent="0.25"/>
    <row r="11476" customFormat="1" hidden="1" x14ac:dyDescent="0.25"/>
    <row r="11477" customFormat="1" hidden="1" x14ac:dyDescent="0.25"/>
    <row r="11478" customFormat="1" hidden="1" x14ac:dyDescent="0.25"/>
    <row r="11479" customFormat="1" hidden="1" x14ac:dyDescent="0.25"/>
    <row r="11480" customFormat="1" hidden="1" x14ac:dyDescent="0.25"/>
    <row r="11481" customFormat="1" hidden="1" x14ac:dyDescent="0.25"/>
    <row r="11482" customFormat="1" hidden="1" x14ac:dyDescent="0.25"/>
    <row r="11483" customFormat="1" hidden="1" x14ac:dyDescent="0.25"/>
    <row r="11484" customFormat="1" hidden="1" x14ac:dyDescent="0.25"/>
    <row r="11485" customFormat="1" hidden="1" x14ac:dyDescent="0.25"/>
    <row r="11486" customFormat="1" hidden="1" x14ac:dyDescent="0.25"/>
    <row r="11487" customFormat="1" hidden="1" x14ac:dyDescent="0.25"/>
    <row r="11488" customFormat="1" hidden="1" x14ac:dyDescent="0.25"/>
    <row r="11489" customFormat="1" hidden="1" x14ac:dyDescent="0.25"/>
    <row r="11490" customFormat="1" hidden="1" x14ac:dyDescent="0.25"/>
    <row r="11491" customFormat="1" hidden="1" x14ac:dyDescent="0.25"/>
    <row r="11492" customFormat="1" hidden="1" x14ac:dyDescent="0.25"/>
    <row r="11493" customFormat="1" hidden="1" x14ac:dyDescent="0.25"/>
    <row r="11494" customFormat="1" hidden="1" x14ac:dyDescent="0.25"/>
    <row r="11495" customFormat="1" hidden="1" x14ac:dyDescent="0.25"/>
    <row r="11496" customFormat="1" hidden="1" x14ac:dyDescent="0.25"/>
    <row r="11497" customFormat="1" hidden="1" x14ac:dyDescent="0.25"/>
    <row r="11498" customFormat="1" hidden="1" x14ac:dyDescent="0.25"/>
    <row r="11499" customFormat="1" hidden="1" x14ac:dyDescent="0.25"/>
    <row r="11500" customFormat="1" hidden="1" x14ac:dyDescent="0.25"/>
    <row r="11501" customFormat="1" hidden="1" x14ac:dyDescent="0.25"/>
    <row r="11502" customFormat="1" hidden="1" x14ac:dyDescent="0.25"/>
    <row r="11503" customFormat="1" hidden="1" x14ac:dyDescent="0.25"/>
    <row r="11504" customFormat="1" hidden="1" x14ac:dyDescent="0.25"/>
    <row r="11505" customFormat="1" hidden="1" x14ac:dyDescent="0.25"/>
    <row r="11506" customFormat="1" hidden="1" x14ac:dyDescent="0.25"/>
    <row r="11507" customFormat="1" hidden="1" x14ac:dyDescent="0.25"/>
    <row r="11508" customFormat="1" hidden="1" x14ac:dyDescent="0.25"/>
    <row r="11509" customFormat="1" hidden="1" x14ac:dyDescent="0.25"/>
    <row r="11510" customFormat="1" hidden="1" x14ac:dyDescent="0.25"/>
    <row r="11511" customFormat="1" hidden="1" x14ac:dyDescent="0.25"/>
    <row r="11512" customFormat="1" hidden="1" x14ac:dyDescent="0.25"/>
    <row r="11513" customFormat="1" hidden="1" x14ac:dyDescent="0.25"/>
    <row r="11514" customFormat="1" hidden="1" x14ac:dyDescent="0.25"/>
    <row r="11515" customFormat="1" hidden="1" x14ac:dyDescent="0.25"/>
    <row r="11516" customFormat="1" hidden="1" x14ac:dyDescent="0.25"/>
    <row r="11517" customFormat="1" hidden="1" x14ac:dyDescent="0.25"/>
    <row r="11518" customFormat="1" hidden="1" x14ac:dyDescent="0.25"/>
    <row r="11519" customFormat="1" hidden="1" x14ac:dyDescent="0.25"/>
    <row r="11520" customFormat="1" hidden="1" x14ac:dyDescent="0.25"/>
    <row r="11521" customFormat="1" hidden="1" x14ac:dyDescent="0.25"/>
    <row r="11522" customFormat="1" hidden="1" x14ac:dyDescent="0.25"/>
    <row r="11523" customFormat="1" hidden="1" x14ac:dyDescent="0.25"/>
    <row r="11524" customFormat="1" hidden="1" x14ac:dyDescent="0.25"/>
    <row r="11525" customFormat="1" hidden="1" x14ac:dyDescent="0.25"/>
    <row r="11526" customFormat="1" hidden="1" x14ac:dyDescent="0.25"/>
    <row r="11527" customFormat="1" hidden="1" x14ac:dyDescent="0.25"/>
    <row r="11528" customFormat="1" hidden="1" x14ac:dyDescent="0.25"/>
    <row r="11529" customFormat="1" hidden="1" x14ac:dyDescent="0.25"/>
    <row r="11530" customFormat="1" hidden="1" x14ac:dyDescent="0.25"/>
    <row r="11531" customFormat="1" hidden="1" x14ac:dyDescent="0.25"/>
    <row r="11532" customFormat="1" hidden="1" x14ac:dyDescent="0.25"/>
    <row r="11533" customFormat="1" hidden="1" x14ac:dyDescent="0.25"/>
    <row r="11534" customFormat="1" hidden="1" x14ac:dyDescent="0.25"/>
    <row r="11535" customFormat="1" hidden="1" x14ac:dyDescent="0.25"/>
    <row r="11536" customFormat="1" hidden="1" x14ac:dyDescent="0.25"/>
    <row r="11537" customFormat="1" hidden="1" x14ac:dyDescent="0.25"/>
    <row r="11538" customFormat="1" hidden="1" x14ac:dyDescent="0.25"/>
    <row r="11539" customFormat="1" hidden="1" x14ac:dyDescent="0.25"/>
    <row r="11540" customFormat="1" hidden="1" x14ac:dyDescent="0.25"/>
    <row r="11541" customFormat="1" hidden="1" x14ac:dyDescent="0.25"/>
    <row r="11542" customFormat="1" hidden="1" x14ac:dyDescent="0.25"/>
    <row r="11543" customFormat="1" hidden="1" x14ac:dyDescent="0.25"/>
    <row r="11544" customFormat="1" hidden="1" x14ac:dyDescent="0.25"/>
    <row r="11545" customFormat="1" hidden="1" x14ac:dyDescent="0.25"/>
    <row r="11546" customFormat="1" hidden="1" x14ac:dyDescent="0.25"/>
    <row r="11547" customFormat="1" hidden="1" x14ac:dyDescent="0.25"/>
    <row r="11548" customFormat="1" hidden="1" x14ac:dyDescent="0.25"/>
    <row r="11549" customFormat="1" hidden="1" x14ac:dyDescent="0.25"/>
    <row r="11550" customFormat="1" hidden="1" x14ac:dyDescent="0.25"/>
    <row r="11551" customFormat="1" hidden="1" x14ac:dyDescent="0.25"/>
    <row r="11552" customFormat="1" hidden="1" x14ac:dyDescent="0.25"/>
    <row r="11553" customFormat="1" hidden="1" x14ac:dyDescent="0.25"/>
    <row r="11554" customFormat="1" hidden="1" x14ac:dyDescent="0.25"/>
    <row r="11555" customFormat="1" hidden="1" x14ac:dyDescent="0.25"/>
    <row r="11556" customFormat="1" hidden="1" x14ac:dyDescent="0.25"/>
    <row r="11557" customFormat="1" hidden="1" x14ac:dyDescent="0.25"/>
    <row r="11558" customFormat="1" hidden="1" x14ac:dyDescent="0.25"/>
    <row r="11559" customFormat="1" hidden="1" x14ac:dyDescent="0.25"/>
    <row r="11560" customFormat="1" hidden="1" x14ac:dyDescent="0.25"/>
    <row r="11561" customFormat="1" hidden="1" x14ac:dyDescent="0.25"/>
    <row r="11562" customFormat="1" hidden="1" x14ac:dyDescent="0.25"/>
    <row r="11563" customFormat="1" hidden="1" x14ac:dyDescent="0.25"/>
    <row r="11564" customFormat="1" hidden="1" x14ac:dyDescent="0.25"/>
    <row r="11565" customFormat="1" hidden="1" x14ac:dyDescent="0.25"/>
    <row r="11566" customFormat="1" hidden="1" x14ac:dyDescent="0.25"/>
    <row r="11567" customFormat="1" hidden="1" x14ac:dyDescent="0.25"/>
    <row r="11568" customFormat="1" hidden="1" x14ac:dyDescent="0.25"/>
    <row r="11569" customFormat="1" hidden="1" x14ac:dyDescent="0.25"/>
    <row r="11570" customFormat="1" hidden="1" x14ac:dyDescent="0.25"/>
    <row r="11571" customFormat="1" hidden="1" x14ac:dyDescent="0.25"/>
    <row r="11572" customFormat="1" hidden="1" x14ac:dyDescent="0.25"/>
    <row r="11573" customFormat="1" hidden="1" x14ac:dyDescent="0.25"/>
    <row r="11574" customFormat="1" hidden="1" x14ac:dyDescent="0.25"/>
    <row r="11575" customFormat="1" hidden="1" x14ac:dyDescent="0.25"/>
    <row r="11576" customFormat="1" hidden="1" x14ac:dyDescent="0.25"/>
    <row r="11577" customFormat="1" hidden="1" x14ac:dyDescent="0.25"/>
    <row r="11578" customFormat="1" hidden="1" x14ac:dyDescent="0.25"/>
    <row r="11579" customFormat="1" hidden="1" x14ac:dyDescent="0.25"/>
    <row r="11580" customFormat="1" hidden="1" x14ac:dyDescent="0.25"/>
    <row r="11581" customFormat="1" hidden="1" x14ac:dyDescent="0.25"/>
    <row r="11582" customFormat="1" hidden="1" x14ac:dyDescent="0.25"/>
    <row r="11583" customFormat="1" hidden="1" x14ac:dyDescent="0.25"/>
    <row r="11584" customFormat="1" hidden="1" x14ac:dyDescent="0.25"/>
    <row r="11585" customFormat="1" hidden="1" x14ac:dyDescent="0.25"/>
    <row r="11586" customFormat="1" hidden="1" x14ac:dyDescent="0.25"/>
    <row r="11587" customFormat="1" hidden="1" x14ac:dyDescent="0.25"/>
    <row r="11588" customFormat="1" hidden="1" x14ac:dyDescent="0.25"/>
    <row r="11589" customFormat="1" hidden="1" x14ac:dyDescent="0.25"/>
    <row r="11590" customFormat="1" hidden="1" x14ac:dyDescent="0.25"/>
    <row r="11591" customFormat="1" hidden="1" x14ac:dyDescent="0.25"/>
    <row r="11592" customFormat="1" hidden="1" x14ac:dyDescent="0.25"/>
    <row r="11593" customFormat="1" hidden="1" x14ac:dyDescent="0.25"/>
    <row r="11594" customFormat="1" hidden="1" x14ac:dyDescent="0.25"/>
    <row r="11595" customFormat="1" hidden="1" x14ac:dyDescent="0.25"/>
    <row r="11596" customFormat="1" hidden="1" x14ac:dyDescent="0.25"/>
    <row r="11597" customFormat="1" hidden="1" x14ac:dyDescent="0.25"/>
    <row r="11598" customFormat="1" hidden="1" x14ac:dyDescent="0.25"/>
    <row r="11599" customFormat="1" hidden="1" x14ac:dyDescent="0.25"/>
    <row r="11600" customFormat="1" hidden="1" x14ac:dyDescent="0.25"/>
    <row r="11601" customFormat="1" hidden="1" x14ac:dyDescent="0.25"/>
    <row r="11602" customFormat="1" hidden="1" x14ac:dyDescent="0.25"/>
    <row r="11603" customFormat="1" hidden="1" x14ac:dyDescent="0.25"/>
    <row r="11604" customFormat="1" hidden="1" x14ac:dyDescent="0.25"/>
    <row r="11605" customFormat="1" hidden="1" x14ac:dyDescent="0.25"/>
    <row r="11606" customFormat="1" hidden="1" x14ac:dyDescent="0.25"/>
    <row r="11607" customFormat="1" hidden="1" x14ac:dyDescent="0.25"/>
    <row r="11608" customFormat="1" hidden="1" x14ac:dyDescent="0.25"/>
    <row r="11609" customFormat="1" hidden="1" x14ac:dyDescent="0.25"/>
    <row r="11610" customFormat="1" hidden="1" x14ac:dyDescent="0.25"/>
    <row r="11611" customFormat="1" hidden="1" x14ac:dyDescent="0.25"/>
    <row r="11612" customFormat="1" hidden="1" x14ac:dyDescent="0.25"/>
    <row r="11613" customFormat="1" hidden="1" x14ac:dyDescent="0.25"/>
    <row r="11614" customFormat="1" hidden="1" x14ac:dyDescent="0.25"/>
    <row r="11615" customFormat="1" hidden="1" x14ac:dyDescent="0.25"/>
    <row r="11616" customFormat="1" hidden="1" x14ac:dyDescent="0.25"/>
    <row r="11617" customFormat="1" hidden="1" x14ac:dyDescent="0.25"/>
    <row r="11618" customFormat="1" hidden="1" x14ac:dyDescent="0.25"/>
    <row r="11619" customFormat="1" hidden="1" x14ac:dyDescent="0.25"/>
    <row r="11620" customFormat="1" hidden="1" x14ac:dyDescent="0.25"/>
    <row r="11621" customFormat="1" hidden="1" x14ac:dyDescent="0.25"/>
    <row r="11622" customFormat="1" hidden="1" x14ac:dyDescent="0.25"/>
    <row r="11623" customFormat="1" hidden="1" x14ac:dyDescent="0.25"/>
    <row r="11624" customFormat="1" hidden="1" x14ac:dyDescent="0.25"/>
    <row r="11625" customFormat="1" hidden="1" x14ac:dyDescent="0.25"/>
    <row r="11626" customFormat="1" hidden="1" x14ac:dyDescent="0.25"/>
    <row r="11627" customFormat="1" hidden="1" x14ac:dyDescent="0.25"/>
    <row r="11628" customFormat="1" hidden="1" x14ac:dyDescent="0.25"/>
    <row r="11629" customFormat="1" hidden="1" x14ac:dyDescent="0.25"/>
    <row r="11630" customFormat="1" hidden="1" x14ac:dyDescent="0.25"/>
    <row r="11631" customFormat="1" hidden="1" x14ac:dyDescent="0.25"/>
    <row r="11632" customFormat="1" hidden="1" x14ac:dyDescent="0.25"/>
    <row r="11633" customFormat="1" hidden="1" x14ac:dyDescent="0.25"/>
    <row r="11634" customFormat="1" hidden="1" x14ac:dyDescent="0.25"/>
    <row r="11635" customFormat="1" hidden="1" x14ac:dyDescent="0.25"/>
    <row r="11636" customFormat="1" hidden="1" x14ac:dyDescent="0.25"/>
    <row r="11637" customFormat="1" hidden="1" x14ac:dyDescent="0.25"/>
    <row r="11638" customFormat="1" hidden="1" x14ac:dyDescent="0.25"/>
    <row r="11639" customFormat="1" hidden="1" x14ac:dyDescent="0.25"/>
    <row r="11640" customFormat="1" hidden="1" x14ac:dyDescent="0.25"/>
    <row r="11641" customFormat="1" hidden="1" x14ac:dyDescent="0.25"/>
    <row r="11642" customFormat="1" hidden="1" x14ac:dyDescent="0.25"/>
    <row r="11643" customFormat="1" hidden="1" x14ac:dyDescent="0.25"/>
    <row r="11644" customFormat="1" hidden="1" x14ac:dyDescent="0.25"/>
    <row r="11645" customFormat="1" hidden="1" x14ac:dyDescent="0.25"/>
    <row r="11646" customFormat="1" hidden="1" x14ac:dyDescent="0.25"/>
    <row r="11647" customFormat="1" hidden="1" x14ac:dyDescent="0.25"/>
    <row r="11648" customFormat="1" hidden="1" x14ac:dyDescent="0.25"/>
    <row r="11649" customFormat="1" hidden="1" x14ac:dyDescent="0.25"/>
    <row r="11650" customFormat="1" hidden="1" x14ac:dyDescent="0.25"/>
    <row r="11651" customFormat="1" hidden="1" x14ac:dyDescent="0.25"/>
    <row r="11652" customFormat="1" hidden="1" x14ac:dyDescent="0.25"/>
    <row r="11653" customFormat="1" hidden="1" x14ac:dyDescent="0.25"/>
    <row r="11654" customFormat="1" hidden="1" x14ac:dyDescent="0.25"/>
    <row r="11655" customFormat="1" hidden="1" x14ac:dyDescent="0.25"/>
    <row r="11656" customFormat="1" hidden="1" x14ac:dyDescent="0.25"/>
    <row r="11657" customFormat="1" hidden="1" x14ac:dyDescent="0.25"/>
    <row r="11658" customFormat="1" hidden="1" x14ac:dyDescent="0.25"/>
    <row r="11659" customFormat="1" hidden="1" x14ac:dyDescent="0.25"/>
    <row r="11660" customFormat="1" hidden="1" x14ac:dyDescent="0.25"/>
    <row r="11661" customFormat="1" hidden="1" x14ac:dyDescent="0.25"/>
    <row r="11662" customFormat="1" hidden="1" x14ac:dyDescent="0.25"/>
    <row r="11663" customFormat="1" hidden="1" x14ac:dyDescent="0.25"/>
    <row r="11664" customFormat="1" hidden="1" x14ac:dyDescent="0.25"/>
    <row r="11665" customFormat="1" hidden="1" x14ac:dyDescent="0.25"/>
    <row r="11666" customFormat="1" hidden="1" x14ac:dyDescent="0.25"/>
    <row r="11667" customFormat="1" hidden="1" x14ac:dyDescent="0.25"/>
    <row r="11668" customFormat="1" hidden="1" x14ac:dyDescent="0.25"/>
    <row r="11669" customFormat="1" hidden="1" x14ac:dyDescent="0.25"/>
    <row r="11670" customFormat="1" hidden="1" x14ac:dyDescent="0.25"/>
    <row r="11671" customFormat="1" hidden="1" x14ac:dyDescent="0.25"/>
    <row r="11672" customFormat="1" hidden="1" x14ac:dyDescent="0.25"/>
    <row r="11673" customFormat="1" hidden="1" x14ac:dyDescent="0.25"/>
    <row r="11674" customFormat="1" hidden="1" x14ac:dyDescent="0.25"/>
    <row r="11675" customFormat="1" hidden="1" x14ac:dyDescent="0.25"/>
    <row r="11676" customFormat="1" hidden="1" x14ac:dyDescent="0.25"/>
    <row r="11677" customFormat="1" hidden="1" x14ac:dyDescent="0.25"/>
    <row r="11678" customFormat="1" hidden="1" x14ac:dyDescent="0.25"/>
    <row r="11679" customFormat="1" hidden="1" x14ac:dyDescent="0.25"/>
    <row r="11680" customFormat="1" hidden="1" x14ac:dyDescent="0.25"/>
    <row r="11681" customFormat="1" hidden="1" x14ac:dyDescent="0.25"/>
    <row r="11682" customFormat="1" hidden="1" x14ac:dyDescent="0.25"/>
    <row r="11683" customFormat="1" hidden="1" x14ac:dyDescent="0.25"/>
    <row r="11684" customFormat="1" hidden="1" x14ac:dyDescent="0.25"/>
    <row r="11685" customFormat="1" hidden="1" x14ac:dyDescent="0.25"/>
    <row r="11686" customFormat="1" hidden="1" x14ac:dyDescent="0.25"/>
    <row r="11687" customFormat="1" hidden="1" x14ac:dyDescent="0.25"/>
    <row r="11688" customFormat="1" hidden="1" x14ac:dyDescent="0.25"/>
    <row r="11689" customFormat="1" hidden="1" x14ac:dyDescent="0.25"/>
    <row r="11690" customFormat="1" hidden="1" x14ac:dyDescent="0.25"/>
    <row r="11691" customFormat="1" hidden="1" x14ac:dyDescent="0.25"/>
    <row r="11692" customFormat="1" hidden="1" x14ac:dyDescent="0.25"/>
    <row r="11693" customFormat="1" hidden="1" x14ac:dyDescent="0.25"/>
    <row r="11694" customFormat="1" hidden="1" x14ac:dyDescent="0.25"/>
    <row r="11695" customFormat="1" hidden="1" x14ac:dyDescent="0.25"/>
    <row r="11696" customFormat="1" hidden="1" x14ac:dyDescent="0.25"/>
    <row r="11697" customFormat="1" hidden="1" x14ac:dyDescent="0.25"/>
    <row r="11698" customFormat="1" hidden="1" x14ac:dyDescent="0.25"/>
    <row r="11699" customFormat="1" hidden="1" x14ac:dyDescent="0.25"/>
    <row r="11700" customFormat="1" hidden="1" x14ac:dyDescent="0.25"/>
    <row r="11701" customFormat="1" hidden="1" x14ac:dyDescent="0.25"/>
    <row r="11702" customFormat="1" hidden="1" x14ac:dyDescent="0.25"/>
    <row r="11703" customFormat="1" hidden="1" x14ac:dyDescent="0.25"/>
    <row r="11704" customFormat="1" hidden="1" x14ac:dyDescent="0.25"/>
    <row r="11705" customFormat="1" hidden="1" x14ac:dyDescent="0.25"/>
    <row r="11706" customFormat="1" hidden="1" x14ac:dyDescent="0.25"/>
    <row r="11707" customFormat="1" hidden="1" x14ac:dyDescent="0.25"/>
    <row r="11708" customFormat="1" hidden="1" x14ac:dyDescent="0.25"/>
    <row r="11709" customFormat="1" hidden="1" x14ac:dyDescent="0.25"/>
    <row r="11710" customFormat="1" hidden="1" x14ac:dyDescent="0.25"/>
    <row r="11711" customFormat="1" hidden="1" x14ac:dyDescent="0.25"/>
    <row r="11712" customFormat="1" hidden="1" x14ac:dyDescent="0.25"/>
    <row r="11713" customFormat="1" hidden="1" x14ac:dyDescent="0.25"/>
    <row r="11714" customFormat="1" hidden="1" x14ac:dyDescent="0.25"/>
    <row r="11715" customFormat="1" hidden="1" x14ac:dyDescent="0.25"/>
    <row r="11716" customFormat="1" hidden="1" x14ac:dyDescent="0.25"/>
    <row r="11717" customFormat="1" hidden="1" x14ac:dyDescent="0.25"/>
    <row r="11718" customFormat="1" hidden="1" x14ac:dyDescent="0.25"/>
    <row r="11719" customFormat="1" hidden="1" x14ac:dyDescent="0.25"/>
    <row r="11720" customFormat="1" hidden="1" x14ac:dyDescent="0.25"/>
    <row r="11721" customFormat="1" hidden="1" x14ac:dyDescent="0.25"/>
    <row r="11722" customFormat="1" hidden="1" x14ac:dyDescent="0.25"/>
    <row r="11723" customFormat="1" hidden="1" x14ac:dyDescent="0.25"/>
    <row r="11724" customFormat="1" hidden="1" x14ac:dyDescent="0.25"/>
    <row r="11725" customFormat="1" hidden="1" x14ac:dyDescent="0.25"/>
    <row r="11726" customFormat="1" hidden="1" x14ac:dyDescent="0.25"/>
    <row r="11727" customFormat="1" hidden="1" x14ac:dyDescent="0.25"/>
    <row r="11728" customFormat="1" hidden="1" x14ac:dyDescent="0.25"/>
    <row r="11729" customFormat="1" hidden="1" x14ac:dyDescent="0.25"/>
    <row r="11730" customFormat="1" hidden="1" x14ac:dyDescent="0.25"/>
    <row r="11731" customFormat="1" hidden="1" x14ac:dyDescent="0.25"/>
    <row r="11732" customFormat="1" hidden="1" x14ac:dyDescent="0.25"/>
    <row r="11733" customFormat="1" hidden="1" x14ac:dyDescent="0.25"/>
    <row r="11734" customFormat="1" hidden="1" x14ac:dyDescent="0.25"/>
    <row r="11735" customFormat="1" hidden="1" x14ac:dyDescent="0.25"/>
    <row r="11736" customFormat="1" hidden="1" x14ac:dyDescent="0.25"/>
    <row r="11737" customFormat="1" hidden="1" x14ac:dyDescent="0.25"/>
    <row r="11738" customFormat="1" hidden="1" x14ac:dyDescent="0.25"/>
    <row r="11739" customFormat="1" hidden="1" x14ac:dyDescent="0.25"/>
    <row r="11740" customFormat="1" hidden="1" x14ac:dyDescent="0.25"/>
    <row r="11741" customFormat="1" hidden="1" x14ac:dyDescent="0.25"/>
    <row r="11742" customFormat="1" hidden="1" x14ac:dyDescent="0.25"/>
    <row r="11743" customFormat="1" hidden="1" x14ac:dyDescent="0.25"/>
    <row r="11744" customFormat="1" hidden="1" x14ac:dyDescent="0.25"/>
    <row r="11745" customFormat="1" hidden="1" x14ac:dyDescent="0.25"/>
    <row r="11746" customFormat="1" hidden="1" x14ac:dyDescent="0.25"/>
    <row r="11747" customFormat="1" hidden="1" x14ac:dyDescent="0.25"/>
    <row r="11748" customFormat="1" hidden="1" x14ac:dyDescent="0.25"/>
    <row r="11749" customFormat="1" hidden="1" x14ac:dyDescent="0.25"/>
    <row r="11750" customFormat="1" hidden="1" x14ac:dyDescent="0.25"/>
    <row r="11751" customFormat="1" hidden="1" x14ac:dyDescent="0.25"/>
    <row r="11752" customFormat="1" hidden="1" x14ac:dyDescent="0.25"/>
    <row r="11753" customFormat="1" hidden="1" x14ac:dyDescent="0.25"/>
    <row r="11754" customFormat="1" hidden="1" x14ac:dyDescent="0.25"/>
    <row r="11755" customFormat="1" hidden="1" x14ac:dyDescent="0.25"/>
    <row r="11756" customFormat="1" hidden="1" x14ac:dyDescent="0.25"/>
    <row r="11757" customFormat="1" hidden="1" x14ac:dyDescent="0.25"/>
    <row r="11758" customFormat="1" hidden="1" x14ac:dyDescent="0.25"/>
    <row r="11759" customFormat="1" hidden="1" x14ac:dyDescent="0.25"/>
    <row r="11760" customFormat="1" hidden="1" x14ac:dyDescent="0.25"/>
    <row r="11761" customFormat="1" hidden="1" x14ac:dyDescent="0.25"/>
    <row r="11762" customFormat="1" hidden="1" x14ac:dyDescent="0.25"/>
    <row r="11763" customFormat="1" hidden="1" x14ac:dyDescent="0.25"/>
    <row r="11764" customFormat="1" hidden="1" x14ac:dyDescent="0.25"/>
    <row r="11765" customFormat="1" hidden="1" x14ac:dyDescent="0.25"/>
    <row r="11766" customFormat="1" hidden="1" x14ac:dyDescent="0.25"/>
    <row r="11767" customFormat="1" hidden="1" x14ac:dyDescent="0.25"/>
    <row r="11768" customFormat="1" hidden="1" x14ac:dyDescent="0.25"/>
    <row r="11769" customFormat="1" hidden="1" x14ac:dyDescent="0.25"/>
    <row r="11770" customFormat="1" hidden="1" x14ac:dyDescent="0.25"/>
    <row r="11771" customFormat="1" hidden="1" x14ac:dyDescent="0.25"/>
    <row r="11772" customFormat="1" hidden="1" x14ac:dyDescent="0.25"/>
    <row r="11773" customFormat="1" hidden="1" x14ac:dyDescent="0.25"/>
    <row r="11774" customFormat="1" hidden="1" x14ac:dyDescent="0.25"/>
    <row r="11775" customFormat="1" hidden="1" x14ac:dyDescent="0.25"/>
    <row r="11776" customFormat="1" hidden="1" x14ac:dyDescent="0.25"/>
    <row r="11777" customFormat="1" hidden="1" x14ac:dyDescent="0.25"/>
    <row r="11778" customFormat="1" hidden="1" x14ac:dyDescent="0.25"/>
    <row r="11779" customFormat="1" hidden="1" x14ac:dyDescent="0.25"/>
    <row r="11780" customFormat="1" hidden="1" x14ac:dyDescent="0.25"/>
    <row r="11781" customFormat="1" hidden="1" x14ac:dyDescent="0.25"/>
    <row r="11782" customFormat="1" hidden="1" x14ac:dyDescent="0.25"/>
    <row r="11783" customFormat="1" hidden="1" x14ac:dyDescent="0.25"/>
    <row r="11784" customFormat="1" hidden="1" x14ac:dyDescent="0.25"/>
    <row r="11785" customFormat="1" hidden="1" x14ac:dyDescent="0.25"/>
    <row r="11786" customFormat="1" hidden="1" x14ac:dyDescent="0.25"/>
    <row r="11787" customFormat="1" hidden="1" x14ac:dyDescent="0.25"/>
    <row r="11788" customFormat="1" hidden="1" x14ac:dyDescent="0.25"/>
    <row r="11789" customFormat="1" hidden="1" x14ac:dyDescent="0.25"/>
    <row r="11790" customFormat="1" hidden="1" x14ac:dyDescent="0.25"/>
    <row r="11791" customFormat="1" hidden="1" x14ac:dyDescent="0.25"/>
    <row r="11792" customFormat="1" hidden="1" x14ac:dyDescent="0.25"/>
    <row r="11793" customFormat="1" hidden="1" x14ac:dyDescent="0.25"/>
    <row r="11794" customFormat="1" hidden="1" x14ac:dyDescent="0.25"/>
    <row r="11795" customFormat="1" hidden="1" x14ac:dyDescent="0.25"/>
    <row r="11796" customFormat="1" hidden="1" x14ac:dyDescent="0.25"/>
    <row r="11797" customFormat="1" hidden="1" x14ac:dyDescent="0.25"/>
    <row r="11798" customFormat="1" hidden="1" x14ac:dyDescent="0.25"/>
    <row r="11799" customFormat="1" hidden="1" x14ac:dyDescent="0.25"/>
    <row r="11800" customFormat="1" hidden="1" x14ac:dyDescent="0.25"/>
    <row r="11801" customFormat="1" hidden="1" x14ac:dyDescent="0.25"/>
    <row r="11802" customFormat="1" hidden="1" x14ac:dyDescent="0.25"/>
    <row r="11803" customFormat="1" hidden="1" x14ac:dyDescent="0.25"/>
    <row r="11804" customFormat="1" hidden="1" x14ac:dyDescent="0.25"/>
    <row r="11805" customFormat="1" hidden="1" x14ac:dyDescent="0.25"/>
    <row r="11806" customFormat="1" hidden="1" x14ac:dyDescent="0.25"/>
    <row r="11807" customFormat="1" hidden="1" x14ac:dyDescent="0.25"/>
    <row r="11808" customFormat="1" hidden="1" x14ac:dyDescent="0.25"/>
    <row r="11809" customFormat="1" hidden="1" x14ac:dyDescent="0.25"/>
    <row r="11810" customFormat="1" hidden="1" x14ac:dyDescent="0.25"/>
    <row r="11811" customFormat="1" hidden="1" x14ac:dyDescent="0.25"/>
    <row r="11812" customFormat="1" hidden="1" x14ac:dyDescent="0.25"/>
    <row r="11813" customFormat="1" hidden="1" x14ac:dyDescent="0.25"/>
    <row r="11814" customFormat="1" hidden="1" x14ac:dyDescent="0.25"/>
    <row r="11815" customFormat="1" hidden="1" x14ac:dyDescent="0.25"/>
    <row r="11816" customFormat="1" hidden="1" x14ac:dyDescent="0.25"/>
    <row r="11817" customFormat="1" hidden="1" x14ac:dyDescent="0.25"/>
    <row r="11818" customFormat="1" hidden="1" x14ac:dyDescent="0.25"/>
    <row r="11819" customFormat="1" hidden="1" x14ac:dyDescent="0.25"/>
    <row r="11820" customFormat="1" hidden="1" x14ac:dyDescent="0.25"/>
    <row r="11821" customFormat="1" hidden="1" x14ac:dyDescent="0.25"/>
    <row r="11822" customFormat="1" hidden="1" x14ac:dyDescent="0.25"/>
    <row r="11823" customFormat="1" hidden="1" x14ac:dyDescent="0.25"/>
    <row r="11824" customFormat="1" hidden="1" x14ac:dyDescent="0.25"/>
    <row r="11825" customFormat="1" hidden="1" x14ac:dyDescent="0.25"/>
    <row r="11826" customFormat="1" hidden="1" x14ac:dyDescent="0.25"/>
    <row r="11827" customFormat="1" hidden="1" x14ac:dyDescent="0.25"/>
    <row r="11828" customFormat="1" hidden="1" x14ac:dyDescent="0.25"/>
    <row r="11829" customFormat="1" hidden="1" x14ac:dyDescent="0.25"/>
    <row r="11830" customFormat="1" hidden="1" x14ac:dyDescent="0.25"/>
    <row r="11831" customFormat="1" hidden="1" x14ac:dyDescent="0.25"/>
    <row r="11832" customFormat="1" hidden="1" x14ac:dyDescent="0.25"/>
    <row r="11833" customFormat="1" hidden="1" x14ac:dyDescent="0.25"/>
    <row r="11834" customFormat="1" hidden="1" x14ac:dyDescent="0.25"/>
    <row r="11835" customFormat="1" hidden="1" x14ac:dyDescent="0.25"/>
    <row r="11836" customFormat="1" hidden="1" x14ac:dyDescent="0.25"/>
    <row r="11837" customFormat="1" hidden="1" x14ac:dyDescent="0.25"/>
    <row r="11838" customFormat="1" hidden="1" x14ac:dyDescent="0.25"/>
    <row r="11839" customFormat="1" hidden="1" x14ac:dyDescent="0.25"/>
    <row r="11840" customFormat="1" hidden="1" x14ac:dyDescent="0.25"/>
    <row r="11841" customFormat="1" hidden="1" x14ac:dyDescent="0.25"/>
    <row r="11842" customFormat="1" hidden="1" x14ac:dyDescent="0.25"/>
    <row r="11843" customFormat="1" hidden="1" x14ac:dyDescent="0.25"/>
    <row r="11844" customFormat="1" hidden="1" x14ac:dyDescent="0.25"/>
    <row r="11845" customFormat="1" hidden="1" x14ac:dyDescent="0.25"/>
    <row r="11846" customFormat="1" hidden="1" x14ac:dyDescent="0.25"/>
    <row r="11847" customFormat="1" hidden="1" x14ac:dyDescent="0.25"/>
    <row r="11848" customFormat="1" hidden="1" x14ac:dyDescent="0.25"/>
    <row r="11849" customFormat="1" hidden="1" x14ac:dyDescent="0.25"/>
    <row r="11850" customFormat="1" hidden="1" x14ac:dyDescent="0.25"/>
    <row r="11851" customFormat="1" hidden="1" x14ac:dyDescent="0.25"/>
    <row r="11852" customFormat="1" hidden="1" x14ac:dyDescent="0.25"/>
    <row r="11853" customFormat="1" hidden="1" x14ac:dyDescent="0.25"/>
    <row r="11854" customFormat="1" hidden="1" x14ac:dyDescent="0.25"/>
    <row r="11855" customFormat="1" hidden="1" x14ac:dyDescent="0.25"/>
    <row r="11856" customFormat="1" hidden="1" x14ac:dyDescent="0.25"/>
    <row r="11857" customFormat="1" hidden="1" x14ac:dyDescent="0.25"/>
    <row r="11858" customFormat="1" hidden="1" x14ac:dyDescent="0.25"/>
    <row r="11859" customFormat="1" hidden="1" x14ac:dyDescent="0.25"/>
    <row r="11860" customFormat="1" hidden="1" x14ac:dyDescent="0.25"/>
    <row r="11861" customFormat="1" hidden="1" x14ac:dyDescent="0.25"/>
    <row r="11862" customFormat="1" hidden="1" x14ac:dyDescent="0.25"/>
    <row r="11863" customFormat="1" hidden="1" x14ac:dyDescent="0.25"/>
    <row r="11864" customFormat="1" hidden="1" x14ac:dyDescent="0.25"/>
    <row r="11865" customFormat="1" hidden="1" x14ac:dyDescent="0.25"/>
    <row r="11866" customFormat="1" hidden="1" x14ac:dyDescent="0.25"/>
    <row r="11867" customFormat="1" hidden="1" x14ac:dyDescent="0.25"/>
    <row r="11868" customFormat="1" hidden="1" x14ac:dyDescent="0.25"/>
    <row r="11869" customFormat="1" hidden="1" x14ac:dyDescent="0.25"/>
    <row r="11870" customFormat="1" hidden="1" x14ac:dyDescent="0.25"/>
    <row r="11871" customFormat="1" hidden="1" x14ac:dyDescent="0.25"/>
    <row r="11872" customFormat="1" hidden="1" x14ac:dyDescent="0.25"/>
    <row r="11873" customFormat="1" hidden="1" x14ac:dyDescent="0.25"/>
    <row r="11874" customFormat="1" hidden="1" x14ac:dyDescent="0.25"/>
    <row r="11875" customFormat="1" hidden="1" x14ac:dyDescent="0.25"/>
    <row r="11876" customFormat="1" hidden="1" x14ac:dyDescent="0.25"/>
    <row r="11877" customFormat="1" hidden="1" x14ac:dyDescent="0.25"/>
    <row r="11878" customFormat="1" hidden="1" x14ac:dyDescent="0.25"/>
    <row r="11879" customFormat="1" hidden="1" x14ac:dyDescent="0.25"/>
    <row r="11880" customFormat="1" hidden="1" x14ac:dyDescent="0.25"/>
    <row r="11881" customFormat="1" hidden="1" x14ac:dyDescent="0.25"/>
    <row r="11882" customFormat="1" hidden="1" x14ac:dyDescent="0.25"/>
    <row r="11883" customFormat="1" hidden="1" x14ac:dyDescent="0.25"/>
    <row r="11884" customFormat="1" hidden="1" x14ac:dyDescent="0.25"/>
    <row r="11885" customFormat="1" hidden="1" x14ac:dyDescent="0.25"/>
    <row r="11886" customFormat="1" hidden="1" x14ac:dyDescent="0.25"/>
    <row r="11887" customFormat="1" hidden="1" x14ac:dyDescent="0.25"/>
    <row r="11888" customFormat="1" hidden="1" x14ac:dyDescent="0.25"/>
    <row r="11889" customFormat="1" hidden="1" x14ac:dyDescent="0.25"/>
    <row r="11890" customFormat="1" hidden="1" x14ac:dyDescent="0.25"/>
    <row r="11891" customFormat="1" hidden="1" x14ac:dyDescent="0.25"/>
    <row r="11892" customFormat="1" hidden="1" x14ac:dyDescent="0.25"/>
    <row r="11893" customFormat="1" hidden="1" x14ac:dyDescent="0.25"/>
    <row r="11894" customFormat="1" hidden="1" x14ac:dyDescent="0.25"/>
    <row r="11895" customFormat="1" hidden="1" x14ac:dyDescent="0.25"/>
    <row r="11896" customFormat="1" hidden="1" x14ac:dyDescent="0.25"/>
    <row r="11897" customFormat="1" hidden="1" x14ac:dyDescent="0.25"/>
    <row r="11898" customFormat="1" hidden="1" x14ac:dyDescent="0.25"/>
    <row r="11899" customFormat="1" hidden="1" x14ac:dyDescent="0.25"/>
    <row r="11900" customFormat="1" hidden="1" x14ac:dyDescent="0.25"/>
    <row r="11901" customFormat="1" hidden="1" x14ac:dyDescent="0.25"/>
    <row r="11902" customFormat="1" hidden="1" x14ac:dyDescent="0.25"/>
    <row r="11903" customFormat="1" hidden="1" x14ac:dyDescent="0.25"/>
    <row r="11904" customFormat="1" hidden="1" x14ac:dyDescent="0.25"/>
    <row r="11905" customFormat="1" hidden="1" x14ac:dyDescent="0.25"/>
    <row r="11906" customFormat="1" hidden="1" x14ac:dyDescent="0.25"/>
    <row r="11907" customFormat="1" hidden="1" x14ac:dyDescent="0.25"/>
    <row r="11908" customFormat="1" hidden="1" x14ac:dyDescent="0.25"/>
    <row r="11909" customFormat="1" hidden="1" x14ac:dyDescent="0.25"/>
    <row r="11910" customFormat="1" hidden="1" x14ac:dyDescent="0.25"/>
    <row r="11911" customFormat="1" hidden="1" x14ac:dyDescent="0.25"/>
    <row r="11912" customFormat="1" hidden="1" x14ac:dyDescent="0.25"/>
    <row r="11913" customFormat="1" hidden="1" x14ac:dyDescent="0.25"/>
    <row r="11914" customFormat="1" hidden="1" x14ac:dyDescent="0.25"/>
    <row r="11915" customFormat="1" hidden="1" x14ac:dyDescent="0.25"/>
    <row r="11916" customFormat="1" hidden="1" x14ac:dyDescent="0.25"/>
    <row r="11917" customFormat="1" hidden="1" x14ac:dyDescent="0.25"/>
    <row r="11918" customFormat="1" hidden="1" x14ac:dyDescent="0.25"/>
    <row r="11919" customFormat="1" hidden="1" x14ac:dyDescent="0.25"/>
    <row r="11920" customFormat="1" hidden="1" x14ac:dyDescent="0.25"/>
    <row r="11921" customFormat="1" hidden="1" x14ac:dyDescent="0.25"/>
    <row r="11922" customFormat="1" hidden="1" x14ac:dyDescent="0.25"/>
    <row r="11923" customFormat="1" hidden="1" x14ac:dyDescent="0.25"/>
    <row r="11924" customFormat="1" hidden="1" x14ac:dyDescent="0.25"/>
    <row r="11925" customFormat="1" hidden="1" x14ac:dyDescent="0.25"/>
    <row r="11926" customFormat="1" hidden="1" x14ac:dyDescent="0.25"/>
    <row r="11927" customFormat="1" hidden="1" x14ac:dyDescent="0.25"/>
    <row r="11928" customFormat="1" hidden="1" x14ac:dyDescent="0.25"/>
    <row r="11929" customFormat="1" hidden="1" x14ac:dyDescent="0.25"/>
    <row r="11930" customFormat="1" hidden="1" x14ac:dyDescent="0.25"/>
    <row r="11931" customFormat="1" hidden="1" x14ac:dyDescent="0.25"/>
    <row r="11932" customFormat="1" hidden="1" x14ac:dyDescent="0.25"/>
    <row r="11933" customFormat="1" hidden="1" x14ac:dyDescent="0.25"/>
    <row r="11934" customFormat="1" hidden="1" x14ac:dyDescent="0.25"/>
    <row r="11935" customFormat="1" hidden="1" x14ac:dyDescent="0.25"/>
    <row r="11936" customFormat="1" hidden="1" x14ac:dyDescent="0.25"/>
    <row r="11937" customFormat="1" hidden="1" x14ac:dyDescent="0.25"/>
    <row r="11938" customFormat="1" hidden="1" x14ac:dyDescent="0.25"/>
    <row r="11939" customFormat="1" hidden="1" x14ac:dyDescent="0.25"/>
    <row r="11940" customFormat="1" hidden="1" x14ac:dyDescent="0.25"/>
    <row r="11941" customFormat="1" hidden="1" x14ac:dyDescent="0.25"/>
    <row r="11942" customFormat="1" hidden="1" x14ac:dyDescent="0.25"/>
    <row r="11943" customFormat="1" hidden="1" x14ac:dyDescent="0.25"/>
    <row r="11944" customFormat="1" hidden="1" x14ac:dyDescent="0.25"/>
    <row r="11945" customFormat="1" hidden="1" x14ac:dyDescent="0.25"/>
    <row r="11946" customFormat="1" hidden="1" x14ac:dyDescent="0.25"/>
    <row r="11947" customFormat="1" hidden="1" x14ac:dyDescent="0.25"/>
    <row r="11948" customFormat="1" hidden="1" x14ac:dyDescent="0.25"/>
    <row r="11949" customFormat="1" hidden="1" x14ac:dyDescent="0.25"/>
    <row r="11950" customFormat="1" hidden="1" x14ac:dyDescent="0.25"/>
    <row r="11951" customFormat="1" hidden="1" x14ac:dyDescent="0.25"/>
    <row r="11952" customFormat="1" hidden="1" x14ac:dyDescent="0.25"/>
    <row r="11953" customFormat="1" hidden="1" x14ac:dyDescent="0.25"/>
    <row r="11954" customFormat="1" hidden="1" x14ac:dyDescent="0.25"/>
    <row r="11955" customFormat="1" hidden="1" x14ac:dyDescent="0.25"/>
    <row r="11956" customFormat="1" hidden="1" x14ac:dyDescent="0.25"/>
    <row r="11957" customFormat="1" hidden="1" x14ac:dyDescent="0.25"/>
    <row r="11958" customFormat="1" hidden="1" x14ac:dyDescent="0.25"/>
    <row r="11959" customFormat="1" hidden="1" x14ac:dyDescent="0.25"/>
    <row r="11960" customFormat="1" hidden="1" x14ac:dyDescent="0.25"/>
    <row r="11961" customFormat="1" hidden="1" x14ac:dyDescent="0.25"/>
    <row r="11962" customFormat="1" hidden="1" x14ac:dyDescent="0.25"/>
    <row r="11963" customFormat="1" hidden="1" x14ac:dyDescent="0.25"/>
    <row r="11964" customFormat="1" hidden="1" x14ac:dyDescent="0.25"/>
    <row r="11965" customFormat="1" hidden="1" x14ac:dyDescent="0.25"/>
    <row r="11966" customFormat="1" hidden="1" x14ac:dyDescent="0.25"/>
    <row r="11967" customFormat="1" hidden="1" x14ac:dyDescent="0.25"/>
    <row r="11968" customFormat="1" hidden="1" x14ac:dyDescent="0.25"/>
    <row r="11969" customFormat="1" hidden="1" x14ac:dyDescent="0.25"/>
    <row r="11970" customFormat="1" hidden="1" x14ac:dyDescent="0.25"/>
    <row r="11971" customFormat="1" hidden="1" x14ac:dyDescent="0.25"/>
    <row r="11972" customFormat="1" hidden="1" x14ac:dyDescent="0.25"/>
    <row r="11973" customFormat="1" hidden="1" x14ac:dyDescent="0.25"/>
    <row r="11974" customFormat="1" hidden="1" x14ac:dyDescent="0.25"/>
    <row r="11975" customFormat="1" hidden="1" x14ac:dyDescent="0.25"/>
    <row r="11976" customFormat="1" hidden="1" x14ac:dyDescent="0.25"/>
    <row r="11977" customFormat="1" hidden="1" x14ac:dyDescent="0.25"/>
    <row r="11978" customFormat="1" hidden="1" x14ac:dyDescent="0.25"/>
    <row r="11979" customFormat="1" hidden="1" x14ac:dyDescent="0.25"/>
    <row r="11980" customFormat="1" hidden="1" x14ac:dyDescent="0.25"/>
    <row r="11981" customFormat="1" hidden="1" x14ac:dyDescent="0.25"/>
    <row r="11982" customFormat="1" hidden="1" x14ac:dyDescent="0.25"/>
    <row r="11983" customFormat="1" hidden="1" x14ac:dyDescent="0.25"/>
    <row r="11984" customFormat="1" hidden="1" x14ac:dyDescent="0.25"/>
    <row r="11985" customFormat="1" hidden="1" x14ac:dyDescent="0.25"/>
    <row r="11986" customFormat="1" hidden="1" x14ac:dyDescent="0.25"/>
    <row r="11987" customFormat="1" hidden="1" x14ac:dyDescent="0.25"/>
    <row r="11988" customFormat="1" hidden="1" x14ac:dyDescent="0.25"/>
    <row r="11989" customFormat="1" hidden="1" x14ac:dyDescent="0.25"/>
    <row r="11990" customFormat="1" hidden="1" x14ac:dyDescent="0.25"/>
    <row r="11991" customFormat="1" hidden="1" x14ac:dyDescent="0.25"/>
    <row r="11992" customFormat="1" hidden="1" x14ac:dyDescent="0.25"/>
    <row r="11993" customFormat="1" hidden="1" x14ac:dyDescent="0.25"/>
    <row r="11994" customFormat="1" hidden="1" x14ac:dyDescent="0.25"/>
    <row r="11995" customFormat="1" hidden="1" x14ac:dyDescent="0.25"/>
    <row r="11996" customFormat="1" hidden="1" x14ac:dyDescent="0.25"/>
    <row r="11997" customFormat="1" hidden="1" x14ac:dyDescent="0.25"/>
    <row r="11998" customFormat="1" hidden="1" x14ac:dyDescent="0.25"/>
    <row r="11999" customFormat="1" hidden="1" x14ac:dyDescent="0.25"/>
    <row r="12000" customFormat="1" hidden="1" x14ac:dyDescent="0.25"/>
    <row r="12001" customFormat="1" hidden="1" x14ac:dyDescent="0.25"/>
    <row r="12002" customFormat="1" hidden="1" x14ac:dyDescent="0.25"/>
    <row r="12003" customFormat="1" hidden="1" x14ac:dyDescent="0.25"/>
    <row r="12004" customFormat="1" hidden="1" x14ac:dyDescent="0.25"/>
    <row r="12005" customFormat="1" hidden="1" x14ac:dyDescent="0.25"/>
    <row r="12006" customFormat="1" hidden="1" x14ac:dyDescent="0.25"/>
    <row r="12007" customFormat="1" hidden="1" x14ac:dyDescent="0.25"/>
    <row r="12008" customFormat="1" hidden="1" x14ac:dyDescent="0.25"/>
    <row r="12009" customFormat="1" hidden="1" x14ac:dyDescent="0.25"/>
    <row r="12010" customFormat="1" hidden="1" x14ac:dyDescent="0.25"/>
    <row r="12011" customFormat="1" hidden="1" x14ac:dyDescent="0.25"/>
    <row r="12012" customFormat="1" hidden="1" x14ac:dyDescent="0.25"/>
    <row r="12013" customFormat="1" hidden="1" x14ac:dyDescent="0.25"/>
    <row r="12014" customFormat="1" hidden="1" x14ac:dyDescent="0.25"/>
    <row r="12015" customFormat="1" hidden="1" x14ac:dyDescent="0.25"/>
    <row r="12016" customFormat="1" hidden="1" x14ac:dyDescent="0.25"/>
    <row r="12017" customFormat="1" hidden="1" x14ac:dyDescent="0.25"/>
    <row r="12018" customFormat="1" hidden="1" x14ac:dyDescent="0.25"/>
    <row r="12019" customFormat="1" hidden="1" x14ac:dyDescent="0.25"/>
    <row r="12020" customFormat="1" hidden="1" x14ac:dyDescent="0.25"/>
    <row r="12021" customFormat="1" hidden="1" x14ac:dyDescent="0.25"/>
    <row r="12022" customFormat="1" hidden="1" x14ac:dyDescent="0.25"/>
    <row r="12023" customFormat="1" hidden="1" x14ac:dyDescent="0.25"/>
    <row r="12024" customFormat="1" hidden="1" x14ac:dyDescent="0.25"/>
    <row r="12025" customFormat="1" hidden="1" x14ac:dyDescent="0.25"/>
    <row r="12026" customFormat="1" hidden="1" x14ac:dyDescent="0.25"/>
    <row r="12027" customFormat="1" hidden="1" x14ac:dyDescent="0.25"/>
    <row r="12028" customFormat="1" hidden="1" x14ac:dyDescent="0.25"/>
    <row r="12029" customFormat="1" hidden="1" x14ac:dyDescent="0.25"/>
    <row r="12030" customFormat="1" hidden="1" x14ac:dyDescent="0.25"/>
    <row r="12031" customFormat="1" hidden="1" x14ac:dyDescent="0.25"/>
    <row r="12032" customFormat="1" hidden="1" x14ac:dyDescent="0.25"/>
    <row r="12033" customFormat="1" hidden="1" x14ac:dyDescent="0.25"/>
    <row r="12034" customFormat="1" hidden="1" x14ac:dyDescent="0.25"/>
    <row r="12035" customFormat="1" hidden="1" x14ac:dyDescent="0.25"/>
    <row r="12036" customFormat="1" hidden="1" x14ac:dyDescent="0.25"/>
    <row r="12037" customFormat="1" hidden="1" x14ac:dyDescent="0.25"/>
    <row r="12038" customFormat="1" hidden="1" x14ac:dyDescent="0.25"/>
    <row r="12039" customFormat="1" hidden="1" x14ac:dyDescent="0.25"/>
    <row r="12040" customFormat="1" hidden="1" x14ac:dyDescent="0.25"/>
    <row r="12041" customFormat="1" hidden="1" x14ac:dyDescent="0.25"/>
    <row r="12042" customFormat="1" hidden="1" x14ac:dyDescent="0.25"/>
    <row r="12043" customFormat="1" hidden="1" x14ac:dyDescent="0.25"/>
    <row r="12044" customFormat="1" hidden="1" x14ac:dyDescent="0.25"/>
    <row r="12045" customFormat="1" hidden="1" x14ac:dyDescent="0.25"/>
    <row r="12046" customFormat="1" hidden="1" x14ac:dyDescent="0.25"/>
    <row r="12047" customFormat="1" hidden="1" x14ac:dyDescent="0.25"/>
    <row r="12048" customFormat="1" hidden="1" x14ac:dyDescent="0.25"/>
    <row r="12049" customFormat="1" hidden="1" x14ac:dyDescent="0.25"/>
    <row r="12050" customFormat="1" hidden="1" x14ac:dyDescent="0.25"/>
    <row r="12051" customFormat="1" hidden="1" x14ac:dyDescent="0.25"/>
    <row r="12052" customFormat="1" hidden="1" x14ac:dyDescent="0.25"/>
    <row r="12053" customFormat="1" hidden="1" x14ac:dyDescent="0.25"/>
    <row r="12054" customFormat="1" hidden="1" x14ac:dyDescent="0.25"/>
    <row r="12055" customFormat="1" hidden="1" x14ac:dyDescent="0.25"/>
    <row r="12056" customFormat="1" hidden="1" x14ac:dyDescent="0.25"/>
    <row r="12057" customFormat="1" hidden="1" x14ac:dyDescent="0.25"/>
    <row r="12058" customFormat="1" hidden="1" x14ac:dyDescent="0.25"/>
    <row r="12059" customFormat="1" hidden="1" x14ac:dyDescent="0.25"/>
    <row r="12060" customFormat="1" hidden="1" x14ac:dyDescent="0.25"/>
    <row r="12061" customFormat="1" hidden="1" x14ac:dyDescent="0.25"/>
    <row r="12062" customFormat="1" hidden="1" x14ac:dyDescent="0.25"/>
    <row r="12063" customFormat="1" hidden="1" x14ac:dyDescent="0.25"/>
    <row r="12064" customFormat="1" hidden="1" x14ac:dyDescent="0.25"/>
    <row r="12065" customFormat="1" hidden="1" x14ac:dyDescent="0.25"/>
    <row r="12066" customFormat="1" hidden="1" x14ac:dyDescent="0.25"/>
    <row r="12067" customFormat="1" hidden="1" x14ac:dyDescent="0.25"/>
    <row r="12068" customFormat="1" hidden="1" x14ac:dyDescent="0.25"/>
    <row r="12069" customFormat="1" hidden="1" x14ac:dyDescent="0.25"/>
    <row r="12070" customFormat="1" hidden="1" x14ac:dyDescent="0.25"/>
    <row r="12071" customFormat="1" hidden="1" x14ac:dyDescent="0.25"/>
    <row r="12072" customFormat="1" hidden="1" x14ac:dyDescent="0.25"/>
    <row r="12073" customFormat="1" hidden="1" x14ac:dyDescent="0.25"/>
    <row r="12074" customFormat="1" hidden="1" x14ac:dyDescent="0.25"/>
    <row r="12075" customFormat="1" hidden="1" x14ac:dyDescent="0.25"/>
    <row r="12076" customFormat="1" hidden="1" x14ac:dyDescent="0.25"/>
    <row r="12077" customFormat="1" hidden="1" x14ac:dyDescent="0.25"/>
    <row r="12078" customFormat="1" hidden="1" x14ac:dyDescent="0.25"/>
    <row r="12079" customFormat="1" hidden="1" x14ac:dyDescent="0.25"/>
    <row r="12080" customFormat="1" hidden="1" x14ac:dyDescent="0.25"/>
    <row r="12081" customFormat="1" hidden="1" x14ac:dyDescent="0.25"/>
    <row r="12082" customFormat="1" hidden="1" x14ac:dyDescent="0.25"/>
    <row r="12083" customFormat="1" hidden="1" x14ac:dyDescent="0.25"/>
    <row r="12084" customFormat="1" hidden="1" x14ac:dyDescent="0.25"/>
    <row r="12085" customFormat="1" hidden="1" x14ac:dyDescent="0.25"/>
    <row r="12086" customFormat="1" hidden="1" x14ac:dyDescent="0.25"/>
    <row r="12087" customFormat="1" hidden="1" x14ac:dyDescent="0.25"/>
    <row r="12088" customFormat="1" hidden="1" x14ac:dyDescent="0.25"/>
    <row r="12089" customFormat="1" hidden="1" x14ac:dyDescent="0.25"/>
    <row r="12090" customFormat="1" hidden="1" x14ac:dyDescent="0.25"/>
    <row r="12091" customFormat="1" hidden="1" x14ac:dyDescent="0.25"/>
    <row r="12092" customFormat="1" hidden="1" x14ac:dyDescent="0.25"/>
    <row r="12093" customFormat="1" hidden="1" x14ac:dyDescent="0.25"/>
    <row r="12094" customFormat="1" hidden="1" x14ac:dyDescent="0.25"/>
    <row r="12095" customFormat="1" hidden="1" x14ac:dyDescent="0.25"/>
    <row r="12096" customFormat="1" hidden="1" x14ac:dyDescent="0.25"/>
    <row r="12097" customFormat="1" hidden="1" x14ac:dyDescent="0.25"/>
    <row r="12098" customFormat="1" hidden="1" x14ac:dyDescent="0.25"/>
    <row r="12099" customFormat="1" hidden="1" x14ac:dyDescent="0.25"/>
    <row r="12100" customFormat="1" hidden="1" x14ac:dyDescent="0.25"/>
    <row r="12101" customFormat="1" hidden="1" x14ac:dyDescent="0.25"/>
    <row r="12102" customFormat="1" hidden="1" x14ac:dyDescent="0.25"/>
    <row r="12103" customFormat="1" hidden="1" x14ac:dyDescent="0.25"/>
    <row r="12104" customFormat="1" hidden="1" x14ac:dyDescent="0.25"/>
    <row r="12105" customFormat="1" hidden="1" x14ac:dyDescent="0.25"/>
    <row r="12106" customFormat="1" hidden="1" x14ac:dyDescent="0.25"/>
    <row r="12107" customFormat="1" hidden="1" x14ac:dyDescent="0.25"/>
    <row r="12108" customFormat="1" hidden="1" x14ac:dyDescent="0.25"/>
    <row r="12109" customFormat="1" hidden="1" x14ac:dyDescent="0.25"/>
    <row r="12110" customFormat="1" hidden="1" x14ac:dyDescent="0.25"/>
    <row r="12111" customFormat="1" hidden="1" x14ac:dyDescent="0.25"/>
    <row r="12112" customFormat="1" hidden="1" x14ac:dyDescent="0.25"/>
    <row r="12113" customFormat="1" hidden="1" x14ac:dyDescent="0.25"/>
    <row r="12114" customFormat="1" hidden="1" x14ac:dyDescent="0.25"/>
    <row r="12115" customFormat="1" hidden="1" x14ac:dyDescent="0.25"/>
    <row r="12116" customFormat="1" hidden="1" x14ac:dyDescent="0.25"/>
    <row r="12117" customFormat="1" hidden="1" x14ac:dyDescent="0.25"/>
    <row r="12118" customFormat="1" hidden="1" x14ac:dyDescent="0.25"/>
    <row r="12119" customFormat="1" hidden="1" x14ac:dyDescent="0.25"/>
    <row r="12120" customFormat="1" hidden="1" x14ac:dyDescent="0.25"/>
    <row r="12121" customFormat="1" hidden="1" x14ac:dyDescent="0.25"/>
    <row r="12122" customFormat="1" hidden="1" x14ac:dyDescent="0.25"/>
    <row r="12123" customFormat="1" hidden="1" x14ac:dyDescent="0.25"/>
    <row r="12124" customFormat="1" hidden="1" x14ac:dyDescent="0.25"/>
    <row r="12125" customFormat="1" hidden="1" x14ac:dyDescent="0.25"/>
    <row r="12126" customFormat="1" hidden="1" x14ac:dyDescent="0.25"/>
    <row r="12127" customFormat="1" hidden="1" x14ac:dyDescent="0.25"/>
    <row r="12128" customFormat="1" hidden="1" x14ac:dyDescent="0.25"/>
    <row r="12129" customFormat="1" hidden="1" x14ac:dyDescent="0.25"/>
    <row r="12130" customFormat="1" hidden="1" x14ac:dyDescent="0.25"/>
    <row r="12131" customFormat="1" hidden="1" x14ac:dyDescent="0.25"/>
    <row r="12132" customFormat="1" hidden="1" x14ac:dyDescent="0.25"/>
    <row r="12133" customFormat="1" hidden="1" x14ac:dyDescent="0.25"/>
    <row r="12134" customFormat="1" hidden="1" x14ac:dyDescent="0.25"/>
    <row r="12135" customFormat="1" hidden="1" x14ac:dyDescent="0.25"/>
    <row r="12136" customFormat="1" hidden="1" x14ac:dyDescent="0.25"/>
    <row r="12137" customFormat="1" hidden="1" x14ac:dyDescent="0.25"/>
    <row r="12138" customFormat="1" hidden="1" x14ac:dyDescent="0.25"/>
    <row r="12139" customFormat="1" hidden="1" x14ac:dyDescent="0.25"/>
    <row r="12140" customFormat="1" hidden="1" x14ac:dyDescent="0.25"/>
    <row r="12141" customFormat="1" hidden="1" x14ac:dyDescent="0.25"/>
    <row r="12142" customFormat="1" hidden="1" x14ac:dyDescent="0.25"/>
    <row r="12143" customFormat="1" hidden="1" x14ac:dyDescent="0.25"/>
    <row r="12144" customFormat="1" hidden="1" x14ac:dyDescent="0.25"/>
    <row r="12145" customFormat="1" hidden="1" x14ac:dyDescent="0.25"/>
    <row r="12146" customFormat="1" hidden="1" x14ac:dyDescent="0.25"/>
    <row r="12147" customFormat="1" hidden="1" x14ac:dyDescent="0.25"/>
    <row r="12148" customFormat="1" hidden="1" x14ac:dyDescent="0.25"/>
    <row r="12149" customFormat="1" hidden="1" x14ac:dyDescent="0.25"/>
    <row r="12150" customFormat="1" hidden="1" x14ac:dyDescent="0.25"/>
    <row r="12151" customFormat="1" hidden="1" x14ac:dyDescent="0.25"/>
    <row r="12152" customFormat="1" hidden="1" x14ac:dyDescent="0.25"/>
    <row r="12153" customFormat="1" hidden="1" x14ac:dyDescent="0.25"/>
    <row r="12154" customFormat="1" hidden="1" x14ac:dyDescent="0.25"/>
    <row r="12155" customFormat="1" hidden="1" x14ac:dyDescent="0.25"/>
    <row r="12156" customFormat="1" hidden="1" x14ac:dyDescent="0.25"/>
    <row r="12157" customFormat="1" hidden="1" x14ac:dyDescent="0.25"/>
    <row r="12158" customFormat="1" hidden="1" x14ac:dyDescent="0.25"/>
    <row r="12159" customFormat="1" hidden="1" x14ac:dyDescent="0.25"/>
    <row r="12160" customFormat="1" hidden="1" x14ac:dyDescent="0.25"/>
    <row r="12161" customFormat="1" hidden="1" x14ac:dyDescent="0.25"/>
    <row r="12162" customFormat="1" hidden="1" x14ac:dyDescent="0.25"/>
    <row r="12163" customFormat="1" hidden="1" x14ac:dyDescent="0.25"/>
    <row r="12164" customFormat="1" hidden="1" x14ac:dyDescent="0.25"/>
    <row r="12165" customFormat="1" hidden="1" x14ac:dyDescent="0.25"/>
    <row r="12166" customFormat="1" hidden="1" x14ac:dyDescent="0.25"/>
    <row r="12167" customFormat="1" hidden="1" x14ac:dyDescent="0.25"/>
    <row r="12168" customFormat="1" hidden="1" x14ac:dyDescent="0.25"/>
    <row r="12169" customFormat="1" hidden="1" x14ac:dyDescent="0.25"/>
    <row r="12170" customFormat="1" hidden="1" x14ac:dyDescent="0.25"/>
    <row r="12171" customFormat="1" hidden="1" x14ac:dyDescent="0.25"/>
    <row r="12172" customFormat="1" hidden="1" x14ac:dyDescent="0.25"/>
    <row r="12173" customFormat="1" hidden="1" x14ac:dyDescent="0.25"/>
    <row r="12174" customFormat="1" hidden="1" x14ac:dyDescent="0.25"/>
    <row r="12175" customFormat="1" hidden="1" x14ac:dyDescent="0.25"/>
    <row r="12176" customFormat="1" hidden="1" x14ac:dyDescent="0.25"/>
    <row r="12177" customFormat="1" hidden="1" x14ac:dyDescent="0.25"/>
    <row r="12178" customFormat="1" hidden="1" x14ac:dyDescent="0.25"/>
    <row r="12179" customFormat="1" hidden="1" x14ac:dyDescent="0.25"/>
    <row r="12180" customFormat="1" hidden="1" x14ac:dyDescent="0.25"/>
    <row r="12181" customFormat="1" hidden="1" x14ac:dyDescent="0.25"/>
    <row r="12182" customFormat="1" hidden="1" x14ac:dyDescent="0.25"/>
    <row r="12183" customFormat="1" hidden="1" x14ac:dyDescent="0.25"/>
    <row r="12184" customFormat="1" hidden="1" x14ac:dyDescent="0.25"/>
    <row r="12185" customFormat="1" hidden="1" x14ac:dyDescent="0.25"/>
    <row r="12186" customFormat="1" hidden="1" x14ac:dyDescent="0.25"/>
    <row r="12187" customFormat="1" hidden="1" x14ac:dyDescent="0.25"/>
    <row r="12188" customFormat="1" hidden="1" x14ac:dyDescent="0.25"/>
    <row r="12189" customFormat="1" hidden="1" x14ac:dyDescent="0.25"/>
    <row r="12190" customFormat="1" hidden="1" x14ac:dyDescent="0.25"/>
    <row r="12191" customFormat="1" hidden="1" x14ac:dyDescent="0.25"/>
    <row r="12192" customFormat="1" hidden="1" x14ac:dyDescent="0.25"/>
    <row r="12193" customFormat="1" hidden="1" x14ac:dyDescent="0.25"/>
    <row r="12194" customFormat="1" hidden="1" x14ac:dyDescent="0.25"/>
    <row r="12195" customFormat="1" hidden="1" x14ac:dyDescent="0.25"/>
    <row r="12196" customFormat="1" hidden="1" x14ac:dyDescent="0.25"/>
    <row r="12197" customFormat="1" hidden="1" x14ac:dyDescent="0.25"/>
    <row r="12198" customFormat="1" hidden="1" x14ac:dyDescent="0.25"/>
    <row r="12199" customFormat="1" hidden="1" x14ac:dyDescent="0.25"/>
    <row r="12200" customFormat="1" hidden="1" x14ac:dyDescent="0.25"/>
    <row r="12201" customFormat="1" hidden="1" x14ac:dyDescent="0.25"/>
    <row r="12202" customFormat="1" hidden="1" x14ac:dyDescent="0.25"/>
    <row r="12203" customFormat="1" hidden="1" x14ac:dyDescent="0.25"/>
    <row r="12204" customFormat="1" hidden="1" x14ac:dyDescent="0.25"/>
    <row r="12205" customFormat="1" hidden="1" x14ac:dyDescent="0.25"/>
    <row r="12206" customFormat="1" hidden="1" x14ac:dyDescent="0.25"/>
    <row r="12207" customFormat="1" hidden="1" x14ac:dyDescent="0.25"/>
    <row r="12208" customFormat="1" hidden="1" x14ac:dyDescent="0.25"/>
    <row r="12209" customFormat="1" hidden="1" x14ac:dyDescent="0.25"/>
    <row r="12210" customFormat="1" hidden="1" x14ac:dyDescent="0.25"/>
    <row r="12211" customFormat="1" hidden="1" x14ac:dyDescent="0.25"/>
    <row r="12212" customFormat="1" hidden="1" x14ac:dyDescent="0.25"/>
    <row r="12213" customFormat="1" hidden="1" x14ac:dyDescent="0.25"/>
    <row r="12214" customFormat="1" hidden="1" x14ac:dyDescent="0.25"/>
    <row r="12215" customFormat="1" hidden="1" x14ac:dyDescent="0.25"/>
    <row r="12216" customFormat="1" hidden="1" x14ac:dyDescent="0.25"/>
    <row r="12217" customFormat="1" hidden="1" x14ac:dyDescent="0.25"/>
    <row r="12218" customFormat="1" hidden="1" x14ac:dyDescent="0.25"/>
    <row r="12219" customFormat="1" hidden="1" x14ac:dyDescent="0.25"/>
    <row r="12220" customFormat="1" hidden="1" x14ac:dyDescent="0.25"/>
    <row r="12221" customFormat="1" hidden="1" x14ac:dyDescent="0.25"/>
    <row r="12222" customFormat="1" hidden="1" x14ac:dyDescent="0.25"/>
    <row r="12223" customFormat="1" hidden="1" x14ac:dyDescent="0.25"/>
    <row r="12224" customFormat="1" hidden="1" x14ac:dyDescent="0.25"/>
    <row r="12225" customFormat="1" hidden="1" x14ac:dyDescent="0.25"/>
    <row r="12226" customFormat="1" hidden="1" x14ac:dyDescent="0.25"/>
    <row r="12227" customFormat="1" hidden="1" x14ac:dyDescent="0.25"/>
    <row r="12228" customFormat="1" hidden="1" x14ac:dyDescent="0.25"/>
    <row r="12229" customFormat="1" hidden="1" x14ac:dyDescent="0.25"/>
    <row r="12230" customFormat="1" hidden="1" x14ac:dyDescent="0.25"/>
    <row r="12231" customFormat="1" hidden="1" x14ac:dyDescent="0.25"/>
    <row r="12232" customFormat="1" hidden="1" x14ac:dyDescent="0.25"/>
    <row r="12233" customFormat="1" hidden="1" x14ac:dyDescent="0.25"/>
    <row r="12234" customFormat="1" hidden="1" x14ac:dyDescent="0.25"/>
    <row r="12235" customFormat="1" hidden="1" x14ac:dyDescent="0.25"/>
    <row r="12236" customFormat="1" hidden="1" x14ac:dyDescent="0.25"/>
    <row r="12237" customFormat="1" hidden="1" x14ac:dyDescent="0.25"/>
    <row r="12238" customFormat="1" hidden="1" x14ac:dyDescent="0.25"/>
    <row r="12239" customFormat="1" hidden="1" x14ac:dyDescent="0.25"/>
    <row r="12240" customFormat="1" hidden="1" x14ac:dyDescent="0.25"/>
    <row r="12241" customFormat="1" hidden="1" x14ac:dyDescent="0.25"/>
    <row r="12242" customFormat="1" hidden="1" x14ac:dyDescent="0.25"/>
    <row r="12243" customFormat="1" hidden="1" x14ac:dyDescent="0.25"/>
    <row r="12244" customFormat="1" hidden="1" x14ac:dyDescent="0.25"/>
    <row r="12245" customFormat="1" hidden="1" x14ac:dyDescent="0.25"/>
    <row r="12246" customFormat="1" hidden="1" x14ac:dyDescent="0.25"/>
    <row r="12247" customFormat="1" hidden="1" x14ac:dyDescent="0.25"/>
    <row r="12248" customFormat="1" hidden="1" x14ac:dyDescent="0.25"/>
    <row r="12249" customFormat="1" hidden="1" x14ac:dyDescent="0.25"/>
    <row r="12250" customFormat="1" hidden="1" x14ac:dyDescent="0.25"/>
    <row r="12251" customFormat="1" hidden="1" x14ac:dyDescent="0.25"/>
    <row r="12252" customFormat="1" hidden="1" x14ac:dyDescent="0.25"/>
    <row r="12253" customFormat="1" hidden="1" x14ac:dyDescent="0.25"/>
    <row r="12254" customFormat="1" hidden="1" x14ac:dyDescent="0.25"/>
    <row r="12255" customFormat="1" hidden="1" x14ac:dyDescent="0.25"/>
    <row r="12256" customFormat="1" hidden="1" x14ac:dyDescent="0.25"/>
    <row r="12257" customFormat="1" hidden="1" x14ac:dyDescent="0.25"/>
    <row r="12258" customFormat="1" hidden="1" x14ac:dyDescent="0.25"/>
    <row r="12259" customFormat="1" hidden="1" x14ac:dyDescent="0.25"/>
    <row r="12260" customFormat="1" hidden="1" x14ac:dyDescent="0.25"/>
    <row r="12261" customFormat="1" hidden="1" x14ac:dyDescent="0.25"/>
    <row r="12262" customFormat="1" hidden="1" x14ac:dyDescent="0.25"/>
    <row r="12263" customFormat="1" hidden="1" x14ac:dyDescent="0.25"/>
    <row r="12264" customFormat="1" hidden="1" x14ac:dyDescent="0.25"/>
    <row r="12265" customFormat="1" hidden="1" x14ac:dyDescent="0.25"/>
    <row r="12266" customFormat="1" hidden="1" x14ac:dyDescent="0.25"/>
    <row r="12267" customFormat="1" hidden="1" x14ac:dyDescent="0.25"/>
    <row r="12268" customFormat="1" hidden="1" x14ac:dyDescent="0.25"/>
    <row r="12269" customFormat="1" hidden="1" x14ac:dyDescent="0.25"/>
    <row r="12270" customFormat="1" hidden="1" x14ac:dyDescent="0.25"/>
    <row r="12271" customFormat="1" hidden="1" x14ac:dyDescent="0.25"/>
    <row r="12272" customFormat="1" hidden="1" x14ac:dyDescent="0.25"/>
    <row r="12273" customFormat="1" hidden="1" x14ac:dyDescent="0.25"/>
    <row r="12274" customFormat="1" hidden="1" x14ac:dyDescent="0.25"/>
    <row r="12275" customFormat="1" hidden="1" x14ac:dyDescent="0.25"/>
    <row r="12276" customFormat="1" hidden="1" x14ac:dyDescent="0.25"/>
    <row r="12277" customFormat="1" hidden="1" x14ac:dyDescent="0.25"/>
    <row r="12278" customFormat="1" hidden="1" x14ac:dyDescent="0.25"/>
    <row r="12279" customFormat="1" hidden="1" x14ac:dyDescent="0.25"/>
    <row r="12280" customFormat="1" hidden="1" x14ac:dyDescent="0.25"/>
    <row r="12281" customFormat="1" hidden="1" x14ac:dyDescent="0.25"/>
    <row r="12282" customFormat="1" hidden="1" x14ac:dyDescent="0.25"/>
    <row r="12283" customFormat="1" hidden="1" x14ac:dyDescent="0.25"/>
    <row r="12284" customFormat="1" hidden="1" x14ac:dyDescent="0.25"/>
    <row r="12285" customFormat="1" hidden="1" x14ac:dyDescent="0.25"/>
    <row r="12286" customFormat="1" hidden="1" x14ac:dyDescent="0.25"/>
    <row r="12287" customFormat="1" hidden="1" x14ac:dyDescent="0.25"/>
    <row r="12288" customFormat="1" hidden="1" x14ac:dyDescent="0.25"/>
    <row r="12289" customFormat="1" hidden="1" x14ac:dyDescent="0.25"/>
    <row r="12290" customFormat="1" hidden="1" x14ac:dyDescent="0.25"/>
    <row r="12291" customFormat="1" hidden="1" x14ac:dyDescent="0.25"/>
    <row r="12292" customFormat="1" hidden="1" x14ac:dyDescent="0.25"/>
    <row r="12293" customFormat="1" hidden="1" x14ac:dyDescent="0.25"/>
    <row r="12294" customFormat="1" hidden="1" x14ac:dyDescent="0.25"/>
    <row r="12295" customFormat="1" hidden="1" x14ac:dyDescent="0.25"/>
    <row r="12296" customFormat="1" hidden="1" x14ac:dyDescent="0.25"/>
    <row r="12297" customFormat="1" hidden="1" x14ac:dyDescent="0.25"/>
    <row r="12298" customFormat="1" hidden="1" x14ac:dyDescent="0.25"/>
    <row r="12299" customFormat="1" hidden="1" x14ac:dyDescent="0.25"/>
    <row r="12300" customFormat="1" hidden="1" x14ac:dyDescent="0.25"/>
    <row r="12301" customFormat="1" hidden="1" x14ac:dyDescent="0.25"/>
    <row r="12302" customFormat="1" hidden="1" x14ac:dyDescent="0.25"/>
    <row r="12303" customFormat="1" hidden="1" x14ac:dyDescent="0.25"/>
    <row r="12304" customFormat="1" hidden="1" x14ac:dyDescent="0.25"/>
    <row r="12305" customFormat="1" hidden="1" x14ac:dyDescent="0.25"/>
    <row r="12306" customFormat="1" hidden="1" x14ac:dyDescent="0.25"/>
    <row r="12307" customFormat="1" hidden="1" x14ac:dyDescent="0.25"/>
    <row r="12308" customFormat="1" hidden="1" x14ac:dyDescent="0.25"/>
    <row r="12309" customFormat="1" hidden="1" x14ac:dyDescent="0.25"/>
    <row r="12310" customFormat="1" hidden="1" x14ac:dyDescent="0.25"/>
    <row r="12311" customFormat="1" hidden="1" x14ac:dyDescent="0.25"/>
    <row r="12312" customFormat="1" hidden="1" x14ac:dyDescent="0.25"/>
    <row r="12313" customFormat="1" hidden="1" x14ac:dyDescent="0.25"/>
    <row r="12314" customFormat="1" hidden="1" x14ac:dyDescent="0.25"/>
    <row r="12315" customFormat="1" hidden="1" x14ac:dyDescent="0.25"/>
    <row r="12316" customFormat="1" hidden="1" x14ac:dyDescent="0.25"/>
    <row r="12317" customFormat="1" hidden="1" x14ac:dyDescent="0.25"/>
    <row r="12318" customFormat="1" hidden="1" x14ac:dyDescent="0.25"/>
    <row r="12319" customFormat="1" hidden="1" x14ac:dyDescent="0.25"/>
    <row r="12320" customFormat="1" hidden="1" x14ac:dyDescent="0.25"/>
    <row r="12321" customFormat="1" hidden="1" x14ac:dyDescent="0.25"/>
    <row r="12322" customFormat="1" hidden="1" x14ac:dyDescent="0.25"/>
    <row r="12323" customFormat="1" hidden="1" x14ac:dyDescent="0.25"/>
    <row r="12324" customFormat="1" hidden="1" x14ac:dyDescent="0.25"/>
    <row r="12325" customFormat="1" hidden="1" x14ac:dyDescent="0.25"/>
    <row r="12326" customFormat="1" hidden="1" x14ac:dyDescent="0.25"/>
    <row r="12327" customFormat="1" hidden="1" x14ac:dyDescent="0.25"/>
    <row r="12328" customFormat="1" hidden="1" x14ac:dyDescent="0.25"/>
    <row r="12329" customFormat="1" hidden="1" x14ac:dyDescent="0.25"/>
    <row r="12330" customFormat="1" hidden="1" x14ac:dyDescent="0.25"/>
    <row r="12331" customFormat="1" hidden="1" x14ac:dyDescent="0.25"/>
    <row r="12332" customFormat="1" hidden="1" x14ac:dyDescent="0.25"/>
    <row r="12333" customFormat="1" hidden="1" x14ac:dyDescent="0.25"/>
    <row r="12334" customFormat="1" hidden="1" x14ac:dyDescent="0.25"/>
    <row r="12335" customFormat="1" hidden="1" x14ac:dyDescent="0.25"/>
    <row r="12336" customFormat="1" hidden="1" x14ac:dyDescent="0.25"/>
    <row r="12337" customFormat="1" hidden="1" x14ac:dyDescent="0.25"/>
    <row r="12338" customFormat="1" hidden="1" x14ac:dyDescent="0.25"/>
    <row r="12339" customFormat="1" hidden="1" x14ac:dyDescent="0.25"/>
    <row r="12340" customFormat="1" hidden="1" x14ac:dyDescent="0.25"/>
    <row r="12341" customFormat="1" hidden="1" x14ac:dyDescent="0.25"/>
    <row r="12342" customFormat="1" hidden="1" x14ac:dyDescent="0.25"/>
    <row r="12343" customFormat="1" hidden="1" x14ac:dyDescent="0.25"/>
    <row r="12344" customFormat="1" hidden="1" x14ac:dyDescent="0.25"/>
    <row r="12345" customFormat="1" hidden="1" x14ac:dyDescent="0.25"/>
    <row r="12346" customFormat="1" hidden="1" x14ac:dyDescent="0.25"/>
    <row r="12347" customFormat="1" hidden="1" x14ac:dyDescent="0.25"/>
    <row r="12348" customFormat="1" hidden="1" x14ac:dyDescent="0.25"/>
    <row r="12349" customFormat="1" hidden="1" x14ac:dyDescent="0.25"/>
    <row r="12350" customFormat="1" hidden="1" x14ac:dyDescent="0.25"/>
    <row r="12351" customFormat="1" hidden="1" x14ac:dyDescent="0.25"/>
    <row r="12352" customFormat="1" hidden="1" x14ac:dyDescent="0.25"/>
    <row r="12353" customFormat="1" hidden="1" x14ac:dyDescent="0.25"/>
    <row r="12354" customFormat="1" hidden="1" x14ac:dyDescent="0.25"/>
    <row r="12355" customFormat="1" hidden="1" x14ac:dyDescent="0.25"/>
    <row r="12356" customFormat="1" hidden="1" x14ac:dyDescent="0.25"/>
    <row r="12357" customFormat="1" hidden="1" x14ac:dyDescent="0.25"/>
    <row r="12358" customFormat="1" hidden="1" x14ac:dyDescent="0.25"/>
    <row r="12359" customFormat="1" hidden="1" x14ac:dyDescent="0.25"/>
    <row r="12360" customFormat="1" hidden="1" x14ac:dyDescent="0.25"/>
    <row r="12361" customFormat="1" hidden="1" x14ac:dyDescent="0.25"/>
    <row r="12362" customFormat="1" hidden="1" x14ac:dyDescent="0.25"/>
    <row r="12363" customFormat="1" hidden="1" x14ac:dyDescent="0.25"/>
    <row r="12364" customFormat="1" hidden="1" x14ac:dyDescent="0.25"/>
    <row r="12365" customFormat="1" hidden="1" x14ac:dyDescent="0.25"/>
    <row r="12366" customFormat="1" hidden="1" x14ac:dyDescent="0.25"/>
    <row r="12367" customFormat="1" hidden="1" x14ac:dyDescent="0.25"/>
    <row r="12368" customFormat="1" hidden="1" x14ac:dyDescent="0.25"/>
    <row r="12369" customFormat="1" hidden="1" x14ac:dyDescent="0.25"/>
    <row r="12370" customFormat="1" hidden="1" x14ac:dyDescent="0.25"/>
    <row r="12371" customFormat="1" hidden="1" x14ac:dyDescent="0.25"/>
    <row r="12372" customFormat="1" hidden="1" x14ac:dyDescent="0.25"/>
    <row r="12373" customFormat="1" hidden="1" x14ac:dyDescent="0.25"/>
    <row r="12374" customFormat="1" hidden="1" x14ac:dyDescent="0.25"/>
    <row r="12375" customFormat="1" hidden="1" x14ac:dyDescent="0.25"/>
    <row r="12376" customFormat="1" hidden="1" x14ac:dyDescent="0.25"/>
    <row r="12377" customFormat="1" hidden="1" x14ac:dyDescent="0.25"/>
    <row r="12378" customFormat="1" hidden="1" x14ac:dyDescent="0.25"/>
    <row r="12379" customFormat="1" hidden="1" x14ac:dyDescent="0.25"/>
    <row r="12380" customFormat="1" hidden="1" x14ac:dyDescent="0.25"/>
    <row r="12381" customFormat="1" hidden="1" x14ac:dyDescent="0.25"/>
    <row r="12382" customFormat="1" hidden="1" x14ac:dyDescent="0.25"/>
    <row r="12383" customFormat="1" hidden="1" x14ac:dyDescent="0.25"/>
    <row r="12384" customFormat="1" hidden="1" x14ac:dyDescent="0.25"/>
    <row r="12385" customFormat="1" hidden="1" x14ac:dyDescent="0.25"/>
    <row r="12386" customFormat="1" hidden="1" x14ac:dyDescent="0.25"/>
    <row r="12387" customFormat="1" hidden="1" x14ac:dyDescent="0.25"/>
    <row r="12388" customFormat="1" hidden="1" x14ac:dyDescent="0.25"/>
    <row r="12389" customFormat="1" hidden="1" x14ac:dyDescent="0.25"/>
    <row r="12390" customFormat="1" hidden="1" x14ac:dyDescent="0.25"/>
    <row r="12391" customFormat="1" hidden="1" x14ac:dyDescent="0.25"/>
    <row r="12392" customFormat="1" hidden="1" x14ac:dyDescent="0.25"/>
    <row r="12393" customFormat="1" hidden="1" x14ac:dyDescent="0.25"/>
    <row r="12394" customFormat="1" hidden="1" x14ac:dyDescent="0.25"/>
    <row r="12395" customFormat="1" hidden="1" x14ac:dyDescent="0.25"/>
    <row r="12396" customFormat="1" hidden="1" x14ac:dyDescent="0.25"/>
    <row r="12397" customFormat="1" hidden="1" x14ac:dyDescent="0.25"/>
    <row r="12398" customFormat="1" hidden="1" x14ac:dyDescent="0.25"/>
    <row r="12399" customFormat="1" hidden="1" x14ac:dyDescent="0.25"/>
    <row r="12400" customFormat="1" hidden="1" x14ac:dyDescent="0.25"/>
    <row r="12401" customFormat="1" hidden="1" x14ac:dyDescent="0.25"/>
    <row r="12402" customFormat="1" hidden="1" x14ac:dyDescent="0.25"/>
    <row r="12403" customFormat="1" hidden="1" x14ac:dyDescent="0.25"/>
    <row r="12404" customFormat="1" hidden="1" x14ac:dyDescent="0.25"/>
    <row r="12405" customFormat="1" hidden="1" x14ac:dyDescent="0.25"/>
    <row r="12406" customFormat="1" hidden="1" x14ac:dyDescent="0.25"/>
    <row r="12407" customFormat="1" hidden="1" x14ac:dyDescent="0.25"/>
    <row r="12408" customFormat="1" hidden="1" x14ac:dyDescent="0.25"/>
    <row r="12409" customFormat="1" hidden="1" x14ac:dyDescent="0.25"/>
    <row r="12410" customFormat="1" hidden="1" x14ac:dyDescent="0.25"/>
    <row r="12411" customFormat="1" hidden="1" x14ac:dyDescent="0.25"/>
    <row r="12412" customFormat="1" hidden="1" x14ac:dyDescent="0.25"/>
    <row r="12413" customFormat="1" hidden="1" x14ac:dyDescent="0.25"/>
    <row r="12414" customFormat="1" hidden="1" x14ac:dyDescent="0.25"/>
    <row r="12415" customFormat="1" hidden="1" x14ac:dyDescent="0.25"/>
    <row r="12416" customFormat="1" hidden="1" x14ac:dyDescent="0.25"/>
    <row r="12417" customFormat="1" hidden="1" x14ac:dyDescent="0.25"/>
    <row r="12418" customFormat="1" hidden="1" x14ac:dyDescent="0.25"/>
    <row r="12419" customFormat="1" hidden="1" x14ac:dyDescent="0.25"/>
    <row r="12420" customFormat="1" hidden="1" x14ac:dyDescent="0.25"/>
    <row r="12421" customFormat="1" hidden="1" x14ac:dyDescent="0.25"/>
    <row r="12422" customFormat="1" hidden="1" x14ac:dyDescent="0.25"/>
    <row r="12423" customFormat="1" hidden="1" x14ac:dyDescent="0.25"/>
    <row r="12424" customFormat="1" hidden="1" x14ac:dyDescent="0.25"/>
    <row r="12425" customFormat="1" hidden="1" x14ac:dyDescent="0.25"/>
    <row r="12426" customFormat="1" hidden="1" x14ac:dyDescent="0.25"/>
    <row r="12427" customFormat="1" hidden="1" x14ac:dyDescent="0.25"/>
    <row r="12428" customFormat="1" hidden="1" x14ac:dyDescent="0.25"/>
    <row r="12429" customFormat="1" hidden="1" x14ac:dyDescent="0.25"/>
    <row r="12430" customFormat="1" hidden="1" x14ac:dyDescent="0.25"/>
    <row r="12431" customFormat="1" hidden="1" x14ac:dyDescent="0.25"/>
    <row r="12432" customFormat="1" hidden="1" x14ac:dyDescent="0.25"/>
    <row r="12433" customFormat="1" hidden="1" x14ac:dyDescent="0.25"/>
    <row r="12434" customFormat="1" hidden="1" x14ac:dyDescent="0.25"/>
    <row r="12435" customFormat="1" hidden="1" x14ac:dyDescent="0.25"/>
    <row r="12436" customFormat="1" hidden="1" x14ac:dyDescent="0.25"/>
    <row r="12437" customFormat="1" hidden="1" x14ac:dyDescent="0.25"/>
    <row r="12438" customFormat="1" hidden="1" x14ac:dyDescent="0.25"/>
    <row r="12439" customFormat="1" hidden="1" x14ac:dyDescent="0.25"/>
    <row r="12440" customFormat="1" hidden="1" x14ac:dyDescent="0.25"/>
    <row r="12441" customFormat="1" hidden="1" x14ac:dyDescent="0.25"/>
    <row r="12442" customFormat="1" hidden="1" x14ac:dyDescent="0.25"/>
    <row r="12443" customFormat="1" hidden="1" x14ac:dyDescent="0.25"/>
    <row r="12444" customFormat="1" hidden="1" x14ac:dyDescent="0.25"/>
    <row r="12445" customFormat="1" hidden="1" x14ac:dyDescent="0.25"/>
    <row r="12446" customFormat="1" hidden="1" x14ac:dyDescent="0.25"/>
    <row r="12447" customFormat="1" hidden="1" x14ac:dyDescent="0.25"/>
    <row r="12448" customFormat="1" hidden="1" x14ac:dyDescent="0.25"/>
    <row r="12449" customFormat="1" hidden="1" x14ac:dyDescent="0.25"/>
    <row r="12450" customFormat="1" hidden="1" x14ac:dyDescent="0.25"/>
    <row r="12451" customFormat="1" hidden="1" x14ac:dyDescent="0.25"/>
    <row r="12452" customFormat="1" hidden="1" x14ac:dyDescent="0.25"/>
    <row r="12453" customFormat="1" hidden="1" x14ac:dyDescent="0.25"/>
    <row r="12454" customFormat="1" hidden="1" x14ac:dyDescent="0.25"/>
    <row r="12455" customFormat="1" hidden="1" x14ac:dyDescent="0.25"/>
    <row r="12456" customFormat="1" hidden="1" x14ac:dyDescent="0.25"/>
    <row r="12457" customFormat="1" hidden="1" x14ac:dyDescent="0.25"/>
    <row r="12458" customFormat="1" hidden="1" x14ac:dyDescent="0.25"/>
    <row r="12459" customFormat="1" hidden="1" x14ac:dyDescent="0.25"/>
    <row r="12460" customFormat="1" hidden="1" x14ac:dyDescent="0.25"/>
    <row r="12461" customFormat="1" hidden="1" x14ac:dyDescent="0.25"/>
    <row r="12462" customFormat="1" hidden="1" x14ac:dyDescent="0.25"/>
    <row r="12463" customFormat="1" hidden="1" x14ac:dyDescent="0.25"/>
    <row r="12464" customFormat="1" hidden="1" x14ac:dyDescent="0.25"/>
    <row r="12465" customFormat="1" hidden="1" x14ac:dyDescent="0.25"/>
    <row r="12466" customFormat="1" hidden="1" x14ac:dyDescent="0.25"/>
    <row r="12467" customFormat="1" hidden="1" x14ac:dyDescent="0.25"/>
    <row r="12468" customFormat="1" hidden="1" x14ac:dyDescent="0.25"/>
    <row r="12469" customFormat="1" hidden="1" x14ac:dyDescent="0.25"/>
    <row r="12470" customFormat="1" hidden="1" x14ac:dyDescent="0.25"/>
    <row r="12471" customFormat="1" hidden="1" x14ac:dyDescent="0.25"/>
    <row r="12472" customFormat="1" hidden="1" x14ac:dyDescent="0.25"/>
    <row r="12473" customFormat="1" hidden="1" x14ac:dyDescent="0.25"/>
    <row r="12474" customFormat="1" hidden="1" x14ac:dyDescent="0.25"/>
    <row r="12475" customFormat="1" hidden="1" x14ac:dyDescent="0.25"/>
    <row r="12476" customFormat="1" hidden="1" x14ac:dyDescent="0.25"/>
    <row r="12477" customFormat="1" hidden="1" x14ac:dyDescent="0.25"/>
    <row r="12478" customFormat="1" hidden="1" x14ac:dyDescent="0.25"/>
    <row r="12479" customFormat="1" hidden="1" x14ac:dyDescent="0.25"/>
    <row r="12480" customFormat="1" hidden="1" x14ac:dyDescent="0.25"/>
    <row r="12481" customFormat="1" hidden="1" x14ac:dyDescent="0.25"/>
    <row r="12482" customFormat="1" hidden="1" x14ac:dyDescent="0.25"/>
    <row r="12483" customFormat="1" hidden="1" x14ac:dyDescent="0.25"/>
    <row r="12484" customFormat="1" hidden="1" x14ac:dyDescent="0.25"/>
    <row r="12485" customFormat="1" hidden="1" x14ac:dyDescent="0.25"/>
    <row r="12486" customFormat="1" hidden="1" x14ac:dyDescent="0.25"/>
    <row r="12487" customFormat="1" hidden="1" x14ac:dyDescent="0.25"/>
    <row r="12488" customFormat="1" hidden="1" x14ac:dyDescent="0.25"/>
    <row r="12489" customFormat="1" hidden="1" x14ac:dyDescent="0.25"/>
    <row r="12490" customFormat="1" hidden="1" x14ac:dyDescent="0.25"/>
    <row r="12491" customFormat="1" hidden="1" x14ac:dyDescent="0.25"/>
    <row r="12492" customFormat="1" hidden="1" x14ac:dyDescent="0.25"/>
    <row r="12493" customFormat="1" hidden="1" x14ac:dyDescent="0.25"/>
    <row r="12494" customFormat="1" hidden="1" x14ac:dyDescent="0.25"/>
    <row r="12495" customFormat="1" hidden="1" x14ac:dyDescent="0.25"/>
    <row r="12496" customFormat="1" hidden="1" x14ac:dyDescent="0.25"/>
    <row r="12497" customFormat="1" hidden="1" x14ac:dyDescent="0.25"/>
    <row r="12498" customFormat="1" hidden="1" x14ac:dyDescent="0.25"/>
    <row r="12499" customFormat="1" hidden="1" x14ac:dyDescent="0.25"/>
    <row r="12500" customFormat="1" hidden="1" x14ac:dyDescent="0.25"/>
    <row r="12501" customFormat="1" hidden="1" x14ac:dyDescent="0.25"/>
    <row r="12502" customFormat="1" hidden="1" x14ac:dyDescent="0.25"/>
    <row r="12503" customFormat="1" hidden="1" x14ac:dyDescent="0.25"/>
    <row r="12504" customFormat="1" hidden="1" x14ac:dyDescent="0.25"/>
    <row r="12505" customFormat="1" hidden="1" x14ac:dyDescent="0.25"/>
    <row r="12506" customFormat="1" hidden="1" x14ac:dyDescent="0.25"/>
    <row r="12507" customFormat="1" hidden="1" x14ac:dyDescent="0.25"/>
    <row r="12508" customFormat="1" hidden="1" x14ac:dyDescent="0.25"/>
    <row r="12509" customFormat="1" hidden="1" x14ac:dyDescent="0.25"/>
    <row r="12510" customFormat="1" hidden="1" x14ac:dyDescent="0.25"/>
    <row r="12511" customFormat="1" hidden="1" x14ac:dyDescent="0.25"/>
    <row r="12512" customFormat="1" hidden="1" x14ac:dyDescent="0.25"/>
    <row r="12513" customFormat="1" hidden="1" x14ac:dyDescent="0.25"/>
    <row r="12514" customFormat="1" hidden="1" x14ac:dyDescent="0.25"/>
    <row r="12515" customFormat="1" hidden="1" x14ac:dyDescent="0.25"/>
    <row r="12516" customFormat="1" hidden="1" x14ac:dyDescent="0.25"/>
    <row r="12517" customFormat="1" hidden="1" x14ac:dyDescent="0.25"/>
    <row r="12518" customFormat="1" hidden="1" x14ac:dyDescent="0.25"/>
    <row r="12519" customFormat="1" hidden="1" x14ac:dyDescent="0.25"/>
    <row r="12520" customFormat="1" hidden="1" x14ac:dyDescent="0.25"/>
    <row r="12521" customFormat="1" hidden="1" x14ac:dyDescent="0.25"/>
    <row r="12522" customFormat="1" hidden="1" x14ac:dyDescent="0.25"/>
    <row r="12523" customFormat="1" hidden="1" x14ac:dyDescent="0.25"/>
    <row r="12524" customFormat="1" hidden="1" x14ac:dyDescent="0.25"/>
    <row r="12525" customFormat="1" hidden="1" x14ac:dyDescent="0.25"/>
    <row r="12526" customFormat="1" hidden="1" x14ac:dyDescent="0.25"/>
    <row r="12527" customFormat="1" hidden="1" x14ac:dyDescent="0.25"/>
    <row r="12528" customFormat="1" hidden="1" x14ac:dyDescent="0.25"/>
    <row r="12529" customFormat="1" hidden="1" x14ac:dyDescent="0.25"/>
    <row r="12530" customFormat="1" hidden="1" x14ac:dyDescent="0.25"/>
    <row r="12531" customFormat="1" hidden="1" x14ac:dyDescent="0.25"/>
    <row r="12532" customFormat="1" hidden="1" x14ac:dyDescent="0.25"/>
    <row r="12533" customFormat="1" hidden="1" x14ac:dyDescent="0.25"/>
    <row r="12534" customFormat="1" hidden="1" x14ac:dyDescent="0.25"/>
    <row r="12535" customFormat="1" hidden="1" x14ac:dyDescent="0.25"/>
    <row r="12536" customFormat="1" hidden="1" x14ac:dyDescent="0.25"/>
    <row r="12537" customFormat="1" hidden="1" x14ac:dyDescent="0.25"/>
    <row r="12538" customFormat="1" hidden="1" x14ac:dyDescent="0.25"/>
    <row r="12539" customFormat="1" hidden="1" x14ac:dyDescent="0.25"/>
    <row r="12540" customFormat="1" hidden="1" x14ac:dyDescent="0.25"/>
    <row r="12541" customFormat="1" hidden="1" x14ac:dyDescent="0.25"/>
    <row r="12542" customFormat="1" hidden="1" x14ac:dyDescent="0.25"/>
    <row r="12543" customFormat="1" hidden="1" x14ac:dyDescent="0.25"/>
    <row r="12544" customFormat="1" hidden="1" x14ac:dyDescent="0.25"/>
    <row r="12545" customFormat="1" hidden="1" x14ac:dyDescent="0.25"/>
    <row r="12546" customFormat="1" hidden="1" x14ac:dyDescent="0.25"/>
    <row r="12547" customFormat="1" hidden="1" x14ac:dyDescent="0.25"/>
    <row r="12548" customFormat="1" hidden="1" x14ac:dyDescent="0.25"/>
    <row r="12549" customFormat="1" hidden="1" x14ac:dyDescent="0.25"/>
    <row r="12550" customFormat="1" hidden="1" x14ac:dyDescent="0.25"/>
    <row r="12551" customFormat="1" hidden="1" x14ac:dyDescent="0.25"/>
    <row r="12552" customFormat="1" hidden="1" x14ac:dyDescent="0.25"/>
    <row r="12553" customFormat="1" hidden="1" x14ac:dyDescent="0.25"/>
    <row r="12554" customFormat="1" hidden="1" x14ac:dyDescent="0.25"/>
    <row r="12555" customFormat="1" hidden="1" x14ac:dyDescent="0.25"/>
    <row r="12556" customFormat="1" hidden="1" x14ac:dyDescent="0.25"/>
    <row r="12557" customFormat="1" hidden="1" x14ac:dyDescent="0.25"/>
    <row r="12558" customFormat="1" hidden="1" x14ac:dyDescent="0.25"/>
    <row r="12559" customFormat="1" hidden="1" x14ac:dyDescent="0.25"/>
    <row r="12560" customFormat="1" hidden="1" x14ac:dyDescent="0.25"/>
    <row r="12561" customFormat="1" hidden="1" x14ac:dyDescent="0.25"/>
    <row r="12562" customFormat="1" hidden="1" x14ac:dyDescent="0.25"/>
    <row r="12563" customFormat="1" hidden="1" x14ac:dyDescent="0.25"/>
    <row r="12564" customFormat="1" hidden="1" x14ac:dyDescent="0.25"/>
    <row r="12565" customFormat="1" hidden="1" x14ac:dyDescent="0.25"/>
    <row r="12566" customFormat="1" hidden="1" x14ac:dyDescent="0.25"/>
    <row r="12567" customFormat="1" hidden="1" x14ac:dyDescent="0.25"/>
    <row r="12568" customFormat="1" hidden="1" x14ac:dyDescent="0.25"/>
    <row r="12569" customFormat="1" hidden="1" x14ac:dyDescent="0.25"/>
    <row r="12570" customFormat="1" hidden="1" x14ac:dyDescent="0.25"/>
    <row r="12571" customFormat="1" hidden="1" x14ac:dyDescent="0.25"/>
    <row r="12572" customFormat="1" hidden="1" x14ac:dyDescent="0.25"/>
    <row r="12573" customFormat="1" hidden="1" x14ac:dyDescent="0.25"/>
    <row r="12574" customFormat="1" hidden="1" x14ac:dyDescent="0.25"/>
    <row r="12575" customFormat="1" hidden="1" x14ac:dyDescent="0.25"/>
    <row r="12576" customFormat="1" hidden="1" x14ac:dyDescent="0.25"/>
    <row r="12577" customFormat="1" hidden="1" x14ac:dyDescent="0.25"/>
    <row r="12578" customFormat="1" hidden="1" x14ac:dyDescent="0.25"/>
    <row r="12579" customFormat="1" hidden="1" x14ac:dyDescent="0.25"/>
    <row r="12580" customFormat="1" hidden="1" x14ac:dyDescent="0.25"/>
    <row r="12581" customFormat="1" hidden="1" x14ac:dyDescent="0.25"/>
    <row r="12582" customFormat="1" hidden="1" x14ac:dyDescent="0.25"/>
    <row r="12583" customFormat="1" hidden="1" x14ac:dyDescent="0.25"/>
    <row r="12584" customFormat="1" hidden="1" x14ac:dyDescent="0.25"/>
    <row r="12585" customFormat="1" hidden="1" x14ac:dyDescent="0.25"/>
    <row r="12586" customFormat="1" hidden="1" x14ac:dyDescent="0.25"/>
    <row r="12587" customFormat="1" hidden="1" x14ac:dyDescent="0.25"/>
    <row r="12588" customFormat="1" hidden="1" x14ac:dyDescent="0.25"/>
    <row r="12589" customFormat="1" hidden="1" x14ac:dyDescent="0.25"/>
    <row r="12590" customFormat="1" hidden="1" x14ac:dyDescent="0.25"/>
    <row r="12591" customFormat="1" hidden="1" x14ac:dyDescent="0.25"/>
    <row r="12592" customFormat="1" hidden="1" x14ac:dyDescent="0.25"/>
    <row r="12593" customFormat="1" hidden="1" x14ac:dyDescent="0.25"/>
    <row r="12594" customFormat="1" hidden="1" x14ac:dyDescent="0.25"/>
    <row r="12595" customFormat="1" hidden="1" x14ac:dyDescent="0.25"/>
    <row r="12596" customFormat="1" hidden="1" x14ac:dyDescent="0.25"/>
    <row r="12597" customFormat="1" hidden="1" x14ac:dyDescent="0.25"/>
    <row r="12598" customFormat="1" hidden="1" x14ac:dyDescent="0.25"/>
    <row r="12599" customFormat="1" hidden="1" x14ac:dyDescent="0.25"/>
    <row r="12600" customFormat="1" hidden="1" x14ac:dyDescent="0.25"/>
    <row r="12601" customFormat="1" hidden="1" x14ac:dyDescent="0.25"/>
    <row r="12602" customFormat="1" hidden="1" x14ac:dyDescent="0.25"/>
    <row r="12603" customFormat="1" hidden="1" x14ac:dyDescent="0.25"/>
    <row r="12604" customFormat="1" hidden="1" x14ac:dyDescent="0.25"/>
    <row r="12605" customFormat="1" hidden="1" x14ac:dyDescent="0.25"/>
    <row r="12606" customFormat="1" hidden="1" x14ac:dyDescent="0.25"/>
    <row r="12607" customFormat="1" hidden="1" x14ac:dyDescent="0.25"/>
    <row r="12608" customFormat="1" hidden="1" x14ac:dyDescent="0.25"/>
    <row r="12609" customFormat="1" hidden="1" x14ac:dyDescent="0.25"/>
    <row r="12610" customFormat="1" hidden="1" x14ac:dyDescent="0.25"/>
    <row r="12611" customFormat="1" hidden="1" x14ac:dyDescent="0.25"/>
    <row r="12612" customFormat="1" hidden="1" x14ac:dyDescent="0.25"/>
    <row r="12613" customFormat="1" hidden="1" x14ac:dyDescent="0.25"/>
    <row r="12614" customFormat="1" hidden="1" x14ac:dyDescent="0.25"/>
    <row r="12615" customFormat="1" hidden="1" x14ac:dyDescent="0.25"/>
    <row r="12616" customFormat="1" hidden="1" x14ac:dyDescent="0.25"/>
    <row r="12617" customFormat="1" hidden="1" x14ac:dyDescent="0.25"/>
    <row r="12618" customFormat="1" hidden="1" x14ac:dyDescent="0.25"/>
    <row r="12619" customFormat="1" hidden="1" x14ac:dyDescent="0.25"/>
    <row r="12620" customFormat="1" hidden="1" x14ac:dyDescent="0.25"/>
    <row r="12621" customFormat="1" hidden="1" x14ac:dyDescent="0.25"/>
    <row r="12622" customFormat="1" hidden="1" x14ac:dyDescent="0.25"/>
    <row r="12623" customFormat="1" hidden="1" x14ac:dyDescent="0.25"/>
    <row r="12624" customFormat="1" hidden="1" x14ac:dyDescent="0.25"/>
    <row r="12625" customFormat="1" hidden="1" x14ac:dyDescent="0.25"/>
    <row r="12626" customFormat="1" hidden="1" x14ac:dyDescent="0.25"/>
    <row r="12627" customFormat="1" hidden="1" x14ac:dyDescent="0.25"/>
    <row r="12628" customFormat="1" hidden="1" x14ac:dyDescent="0.25"/>
    <row r="12629" customFormat="1" hidden="1" x14ac:dyDescent="0.25"/>
    <row r="12630" customFormat="1" hidden="1" x14ac:dyDescent="0.25"/>
    <row r="12631" customFormat="1" hidden="1" x14ac:dyDescent="0.25"/>
    <row r="12632" customFormat="1" hidden="1" x14ac:dyDescent="0.25"/>
    <row r="12633" customFormat="1" hidden="1" x14ac:dyDescent="0.25"/>
    <row r="12634" customFormat="1" hidden="1" x14ac:dyDescent="0.25"/>
    <row r="12635" customFormat="1" hidden="1" x14ac:dyDescent="0.25"/>
    <row r="12636" customFormat="1" hidden="1" x14ac:dyDescent="0.25"/>
    <row r="12637" customFormat="1" hidden="1" x14ac:dyDescent="0.25"/>
    <row r="12638" customFormat="1" hidden="1" x14ac:dyDescent="0.25"/>
    <row r="12639" customFormat="1" hidden="1" x14ac:dyDescent="0.25"/>
    <row r="12640" customFormat="1" hidden="1" x14ac:dyDescent="0.25"/>
    <row r="12641" customFormat="1" hidden="1" x14ac:dyDescent="0.25"/>
    <row r="12642" customFormat="1" hidden="1" x14ac:dyDescent="0.25"/>
    <row r="12643" customFormat="1" hidden="1" x14ac:dyDescent="0.25"/>
    <row r="12644" customFormat="1" hidden="1" x14ac:dyDescent="0.25"/>
    <row r="12645" customFormat="1" hidden="1" x14ac:dyDescent="0.25"/>
    <row r="12646" customFormat="1" hidden="1" x14ac:dyDescent="0.25"/>
    <row r="12647" customFormat="1" hidden="1" x14ac:dyDescent="0.25"/>
    <row r="12648" customFormat="1" hidden="1" x14ac:dyDescent="0.25"/>
    <row r="12649" customFormat="1" hidden="1" x14ac:dyDescent="0.25"/>
    <row r="12650" customFormat="1" hidden="1" x14ac:dyDescent="0.25"/>
    <row r="12651" customFormat="1" hidden="1" x14ac:dyDescent="0.25"/>
    <row r="12652" customFormat="1" hidden="1" x14ac:dyDescent="0.25"/>
    <row r="12653" customFormat="1" hidden="1" x14ac:dyDescent="0.25"/>
    <row r="12654" customFormat="1" hidden="1" x14ac:dyDescent="0.25"/>
    <row r="12655" customFormat="1" hidden="1" x14ac:dyDescent="0.25"/>
    <row r="12656" customFormat="1" hidden="1" x14ac:dyDescent="0.25"/>
    <row r="12657" customFormat="1" hidden="1" x14ac:dyDescent="0.25"/>
    <row r="12658" customFormat="1" hidden="1" x14ac:dyDescent="0.25"/>
    <row r="12659" customFormat="1" hidden="1" x14ac:dyDescent="0.25"/>
    <row r="12660" customFormat="1" hidden="1" x14ac:dyDescent="0.25"/>
    <row r="12661" customFormat="1" hidden="1" x14ac:dyDescent="0.25"/>
    <row r="12662" customFormat="1" hidden="1" x14ac:dyDescent="0.25"/>
    <row r="12663" customFormat="1" hidden="1" x14ac:dyDescent="0.25"/>
    <row r="12664" customFormat="1" hidden="1" x14ac:dyDescent="0.25"/>
    <row r="12665" customFormat="1" hidden="1" x14ac:dyDescent="0.25"/>
    <row r="12666" customFormat="1" hidden="1" x14ac:dyDescent="0.25"/>
    <row r="12667" customFormat="1" hidden="1" x14ac:dyDescent="0.25"/>
    <row r="12668" customFormat="1" hidden="1" x14ac:dyDescent="0.25"/>
    <row r="12669" customFormat="1" hidden="1" x14ac:dyDescent="0.25"/>
    <row r="12670" customFormat="1" hidden="1" x14ac:dyDescent="0.25"/>
    <row r="12671" customFormat="1" hidden="1" x14ac:dyDescent="0.25"/>
    <row r="12672" customFormat="1" hidden="1" x14ac:dyDescent="0.25"/>
    <row r="12673" customFormat="1" hidden="1" x14ac:dyDescent="0.25"/>
    <row r="12674" customFormat="1" hidden="1" x14ac:dyDescent="0.25"/>
    <row r="12675" customFormat="1" hidden="1" x14ac:dyDescent="0.25"/>
    <row r="12676" customFormat="1" hidden="1" x14ac:dyDescent="0.25"/>
    <row r="12677" customFormat="1" hidden="1" x14ac:dyDescent="0.25"/>
    <row r="12678" customFormat="1" hidden="1" x14ac:dyDescent="0.25"/>
    <row r="12679" customFormat="1" hidden="1" x14ac:dyDescent="0.25"/>
    <row r="12680" customFormat="1" hidden="1" x14ac:dyDescent="0.25"/>
    <row r="12681" customFormat="1" hidden="1" x14ac:dyDescent="0.25"/>
    <row r="12682" customFormat="1" hidden="1" x14ac:dyDescent="0.25"/>
    <row r="12683" customFormat="1" hidden="1" x14ac:dyDescent="0.25"/>
    <row r="12684" customFormat="1" hidden="1" x14ac:dyDescent="0.25"/>
    <row r="12685" customFormat="1" hidden="1" x14ac:dyDescent="0.25"/>
    <row r="12686" customFormat="1" hidden="1" x14ac:dyDescent="0.25"/>
    <row r="12687" customFormat="1" hidden="1" x14ac:dyDescent="0.25"/>
    <row r="12688" customFormat="1" hidden="1" x14ac:dyDescent="0.25"/>
    <row r="12689" customFormat="1" hidden="1" x14ac:dyDescent="0.25"/>
    <row r="12690" customFormat="1" hidden="1" x14ac:dyDescent="0.25"/>
    <row r="12691" customFormat="1" hidden="1" x14ac:dyDescent="0.25"/>
    <row r="12692" customFormat="1" hidden="1" x14ac:dyDescent="0.25"/>
    <row r="12693" customFormat="1" hidden="1" x14ac:dyDescent="0.25"/>
    <row r="12694" customFormat="1" hidden="1" x14ac:dyDescent="0.25"/>
    <row r="12695" customFormat="1" hidden="1" x14ac:dyDescent="0.25"/>
    <row r="12696" customFormat="1" hidden="1" x14ac:dyDescent="0.25"/>
    <row r="12697" customFormat="1" hidden="1" x14ac:dyDescent="0.25"/>
    <row r="12698" customFormat="1" hidden="1" x14ac:dyDescent="0.25"/>
    <row r="12699" customFormat="1" hidden="1" x14ac:dyDescent="0.25"/>
    <row r="12700" customFormat="1" hidden="1" x14ac:dyDescent="0.25"/>
    <row r="12701" customFormat="1" hidden="1" x14ac:dyDescent="0.25"/>
    <row r="12702" customFormat="1" hidden="1" x14ac:dyDescent="0.25"/>
    <row r="12703" customFormat="1" hidden="1" x14ac:dyDescent="0.25"/>
    <row r="12704" customFormat="1" hidden="1" x14ac:dyDescent="0.25"/>
    <row r="12705" customFormat="1" hidden="1" x14ac:dyDescent="0.25"/>
    <row r="12706" customFormat="1" hidden="1" x14ac:dyDescent="0.25"/>
    <row r="12707" customFormat="1" hidden="1" x14ac:dyDescent="0.25"/>
    <row r="12708" customFormat="1" hidden="1" x14ac:dyDescent="0.25"/>
    <row r="12709" customFormat="1" hidden="1" x14ac:dyDescent="0.25"/>
    <row r="12710" customFormat="1" hidden="1" x14ac:dyDescent="0.25"/>
    <row r="12711" customFormat="1" hidden="1" x14ac:dyDescent="0.25"/>
    <row r="12712" customFormat="1" hidden="1" x14ac:dyDescent="0.25"/>
    <row r="12713" customFormat="1" hidden="1" x14ac:dyDescent="0.25"/>
    <row r="12714" customFormat="1" hidden="1" x14ac:dyDescent="0.25"/>
    <row r="12715" customFormat="1" hidden="1" x14ac:dyDescent="0.25"/>
    <row r="12716" customFormat="1" hidden="1" x14ac:dyDescent="0.25"/>
    <row r="12717" customFormat="1" hidden="1" x14ac:dyDescent="0.25"/>
    <row r="12718" customFormat="1" hidden="1" x14ac:dyDescent="0.25"/>
    <row r="12719" customFormat="1" hidden="1" x14ac:dyDescent="0.25"/>
    <row r="12720" customFormat="1" hidden="1" x14ac:dyDescent="0.25"/>
    <row r="12721" customFormat="1" hidden="1" x14ac:dyDescent="0.25"/>
    <row r="12722" customFormat="1" hidden="1" x14ac:dyDescent="0.25"/>
    <row r="12723" customFormat="1" hidden="1" x14ac:dyDescent="0.25"/>
    <row r="12724" customFormat="1" hidden="1" x14ac:dyDescent="0.25"/>
    <row r="12725" customFormat="1" hidden="1" x14ac:dyDescent="0.25"/>
    <row r="12726" customFormat="1" hidden="1" x14ac:dyDescent="0.25"/>
    <row r="12727" customFormat="1" hidden="1" x14ac:dyDescent="0.25"/>
    <row r="12728" customFormat="1" hidden="1" x14ac:dyDescent="0.25"/>
    <row r="12729" customFormat="1" hidden="1" x14ac:dyDescent="0.25"/>
    <row r="12730" customFormat="1" hidden="1" x14ac:dyDescent="0.25"/>
    <row r="12731" customFormat="1" hidden="1" x14ac:dyDescent="0.25"/>
    <row r="12732" customFormat="1" hidden="1" x14ac:dyDescent="0.25"/>
    <row r="12733" customFormat="1" hidden="1" x14ac:dyDescent="0.25"/>
    <row r="12734" customFormat="1" hidden="1" x14ac:dyDescent="0.25"/>
    <row r="12735" customFormat="1" hidden="1" x14ac:dyDescent="0.25"/>
    <row r="12736" customFormat="1" hidden="1" x14ac:dyDescent="0.25"/>
    <row r="12737" customFormat="1" hidden="1" x14ac:dyDescent="0.25"/>
    <row r="12738" customFormat="1" hidden="1" x14ac:dyDescent="0.25"/>
    <row r="12739" customFormat="1" hidden="1" x14ac:dyDescent="0.25"/>
    <row r="12740" customFormat="1" hidden="1" x14ac:dyDescent="0.25"/>
    <row r="12741" customFormat="1" hidden="1" x14ac:dyDescent="0.25"/>
    <row r="12742" customFormat="1" hidden="1" x14ac:dyDescent="0.25"/>
    <row r="12743" customFormat="1" hidden="1" x14ac:dyDescent="0.25"/>
    <row r="12744" customFormat="1" hidden="1" x14ac:dyDescent="0.25"/>
    <row r="12745" customFormat="1" hidden="1" x14ac:dyDescent="0.25"/>
    <row r="12746" customFormat="1" hidden="1" x14ac:dyDescent="0.25"/>
    <row r="12747" customFormat="1" hidden="1" x14ac:dyDescent="0.25"/>
    <row r="12748" customFormat="1" hidden="1" x14ac:dyDescent="0.25"/>
    <row r="12749" customFormat="1" hidden="1" x14ac:dyDescent="0.25"/>
    <row r="12750" customFormat="1" hidden="1" x14ac:dyDescent="0.25"/>
    <row r="12751" customFormat="1" hidden="1" x14ac:dyDescent="0.25"/>
    <row r="12752" customFormat="1" hidden="1" x14ac:dyDescent="0.25"/>
    <row r="12753" customFormat="1" hidden="1" x14ac:dyDescent="0.25"/>
    <row r="12754" customFormat="1" hidden="1" x14ac:dyDescent="0.25"/>
    <row r="12755" customFormat="1" hidden="1" x14ac:dyDescent="0.25"/>
    <row r="12756" customFormat="1" hidden="1" x14ac:dyDescent="0.25"/>
    <row r="12757" customFormat="1" hidden="1" x14ac:dyDescent="0.25"/>
    <row r="12758" customFormat="1" hidden="1" x14ac:dyDescent="0.25"/>
    <row r="12759" customFormat="1" hidden="1" x14ac:dyDescent="0.25"/>
    <row r="12760" customFormat="1" hidden="1" x14ac:dyDescent="0.25"/>
    <row r="12761" customFormat="1" hidden="1" x14ac:dyDescent="0.25"/>
    <row r="12762" customFormat="1" hidden="1" x14ac:dyDescent="0.25"/>
    <row r="12763" customFormat="1" hidden="1" x14ac:dyDescent="0.25"/>
    <row r="12764" customFormat="1" hidden="1" x14ac:dyDescent="0.25"/>
    <row r="12765" customFormat="1" hidden="1" x14ac:dyDescent="0.25"/>
    <row r="12766" customFormat="1" hidden="1" x14ac:dyDescent="0.25"/>
    <row r="12767" customFormat="1" hidden="1" x14ac:dyDescent="0.25"/>
    <row r="12768" customFormat="1" hidden="1" x14ac:dyDescent="0.25"/>
    <row r="12769" customFormat="1" hidden="1" x14ac:dyDescent="0.25"/>
    <row r="12770" customFormat="1" hidden="1" x14ac:dyDescent="0.25"/>
    <row r="12771" customFormat="1" hidden="1" x14ac:dyDescent="0.25"/>
    <row r="12772" customFormat="1" hidden="1" x14ac:dyDescent="0.25"/>
    <row r="12773" customFormat="1" hidden="1" x14ac:dyDescent="0.25"/>
    <row r="12774" customFormat="1" hidden="1" x14ac:dyDescent="0.25"/>
    <row r="12775" customFormat="1" hidden="1" x14ac:dyDescent="0.25"/>
    <row r="12776" customFormat="1" hidden="1" x14ac:dyDescent="0.25"/>
    <row r="12777" customFormat="1" hidden="1" x14ac:dyDescent="0.25"/>
    <row r="12778" customFormat="1" hidden="1" x14ac:dyDescent="0.25"/>
    <row r="12779" customFormat="1" hidden="1" x14ac:dyDescent="0.25"/>
    <row r="12780" customFormat="1" hidden="1" x14ac:dyDescent="0.25"/>
    <row r="12781" customFormat="1" hidden="1" x14ac:dyDescent="0.25"/>
    <row r="12782" customFormat="1" hidden="1" x14ac:dyDescent="0.25"/>
    <row r="12783" customFormat="1" hidden="1" x14ac:dyDescent="0.25"/>
    <row r="12784" customFormat="1" hidden="1" x14ac:dyDescent="0.25"/>
    <row r="12785" customFormat="1" hidden="1" x14ac:dyDescent="0.25"/>
    <row r="12786" customFormat="1" hidden="1" x14ac:dyDescent="0.25"/>
    <row r="12787" customFormat="1" hidden="1" x14ac:dyDescent="0.25"/>
    <row r="12788" customFormat="1" hidden="1" x14ac:dyDescent="0.25"/>
    <row r="12789" customFormat="1" hidden="1" x14ac:dyDescent="0.25"/>
    <row r="12790" customFormat="1" hidden="1" x14ac:dyDescent="0.25"/>
    <row r="12791" customFormat="1" hidden="1" x14ac:dyDescent="0.25"/>
    <row r="12792" customFormat="1" hidden="1" x14ac:dyDescent="0.25"/>
    <row r="12793" customFormat="1" hidden="1" x14ac:dyDescent="0.25"/>
    <row r="12794" customFormat="1" hidden="1" x14ac:dyDescent="0.25"/>
    <row r="12795" customFormat="1" hidden="1" x14ac:dyDescent="0.25"/>
    <row r="12796" customFormat="1" hidden="1" x14ac:dyDescent="0.25"/>
    <row r="12797" customFormat="1" hidden="1" x14ac:dyDescent="0.25"/>
    <row r="12798" customFormat="1" hidden="1" x14ac:dyDescent="0.25"/>
    <row r="12799" customFormat="1" hidden="1" x14ac:dyDescent="0.25"/>
    <row r="12800" customFormat="1" hidden="1" x14ac:dyDescent="0.25"/>
    <row r="12801" customFormat="1" hidden="1" x14ac:dyDescent="0.25"/>
    <row r="12802" customFormat="1" hidden="1" x14ac:dyDescent="0.25"/>
    <row r="12803" customFormat="1" hidden="1" x14ac:dyDescent="0.25"/>
    <row r="12804" customFormat="1" hidden="1" x14ac:dyDescent="0.25"/>
    <row r="12805" customFormat="1" hidden="1" x14ac:dyDescent="0.25"/>
    <row r="12806" customFormat="1" hidden="1" x14ac:dyDescent="0.25"/>
    <row r="12807" customFormat="1" hidden="1" x14ac:dyDescent="0.25"/>
    <row r="12808" customFormat="1" hidden="1" x14ac:dyDescent="0.25"/>
    <row r="12809" customFormat="1" hidden="1" x14ac:dyDescent="0.25"/>
    <row r="12810" customFormat="1" hidden="1" x14ac:dyDescent="0.25"/>
    <row r="12811" customFormat="1" hidden="1" x14ac:dyDescent="0.25"/>
    <row r="12812" customFormat="1" hidden="1" x14ac:dyDescent="0.25"/>
    <row r="12813" customFormat="1" hidden="1" x14ac:dyDescent="0.25"/>
    <row r="12814" customFormat="1" hidden="1" x14ac:dyDescent="0.25"/>
    <row r="12815" customFormat="1" hidden="1" x14ac:dyDescent="0.25"/>
    <row r="12816" customFormat="1" hidden="1" x14ac:dyDescent="0.25"/>
    <row r="12817" customFormat="1" hidden="1" x14ac:dyDescent="0.25"/>
    <row r="12818" customFormat="1" hidden="1" x14ac:dyDescent="0.25"/>
    <row r="12819" customFormat="1" hidden="1" x14ac:dyDescent="0.25"/>
    <row r="12820" customFormat="1" hidden="1" x14ac:dyDescent="0.25"/>
    <row r="12821" customFormat="1" hidden="1" x14ac:dyDescent="0.25"/>
    <row r="12822" customFormat="1" hidden="1" x14ac:dyDescent="0.25"/>
    <row r="12823" customFormat="1" hidden="1" x14ac:dyDescent="0.25"/>
    <row r="12824" customFormat="1" hidden="1" x14ac:dyDescent="0.25"/>
    <row r="12825" customFormat="1" hidden="1" x14ac:dyDescent="0.25"/>
    <row r="12826" customFormat="1" hidden="1" x14ac:dyDescent="0.25"/>
    <row r="12827" customFormat="1" hidden="1" x14ac:dyDescent="0.25"/>
    <row r="12828" customFormat="1" hidden="1" x14ac:dyDescent="0.25"/>
    <row r="12829" customFormat="1" hidden="1" x14ac:dyDescent="0.25"/>
    <row r="12830" customFormat="1" hidden="1" x14ac:dyDescent="0.25"/>
    <row r="12831" customFormat="1" hidden="1" x14ac:dyDescent="0.25"/>
    <row r="12832" customFormat="1" hidden="1" x14ac:dyDescent="0.25"/>
    <row r="12833" customFormat="1" hidden="1" x14ac:dyDescent="0.25"/>
    <row r="12834" customFormat="1" hidden="1" x14ac:dyDescent="0.25"/>
    <row r="12835" customFormat="1" hidden="1" x14ac:dyDescent="0.25"/>
    <row r="12836" customFormat="1" hidden="1" x14ac:dyDescent="0.25"/>
    <row r="12837" customFormat="1" hidden="1" x14ac:dyDescent="0.25"/>
    <row r="12838" customFormat="1" hidden="1" x14ac:dyDescent="0.25"/>
    <row r="12839" customFormat="1" hidden="1" x14ac:dyDescent="0.25"/>
    <row r="12840" customFormat="1" hidden="1" x14ac:dyDescent="0.25"/>
    <row r="12841" customFormat="1" hidden="1" x14ac:dyDescent="0.25"/>
    <row r="12842" customFormat="1" hidden="1" x14ac:dyDescent="0.25"/>
    <row r="12843" customFormat="1" hidden="1" x14ac:dyDescent="0.25"/>
    <row r="12844" customFormat="1" hidden="1" x14ac:dyDescent="0.25"/>
    <row r="12845" customFormat="1" hidden="1" x14ac:dyDescent="0.25"/>
    <row r="12846" customFormat="1" hidden="1" x14ac:dyDescent="0.25"/>
    <row r="12847" customFormat="1" hidden="1" x14ac:dyDescent="0.25"/>
    <row r="12848" customFormat="1" hidden="1" x14ac:dyDescent="0.25"/>
    <row r="12849" customFormat="1" hidden="1" x14ac:dyDescent="0.25"/>
    <row r="12850" customFormat="1" hidden="1" x14ac:dyDescent="0.25"/>
    <row r="12851" customFormat="1" hidden="1" x14ac:dyDescent="0.25"/>
    <row r="12852" customFormat="1" hidden="1" x14ac:dyDescent="0.25"/>
    <row r="12853" customFormat="1" hidden="1" x14ac:dyDescent="0.25"/>
    <row r="12854" customFormat="1" hidden="1" x14ac:dyDescent="0.25"/>
    <row r="12855" customFormat="1" hidden="1" x14ac:dyDescent="0.25"/>
    <row r="12856" customFormat="1" hidden="1" x14ac:dyDescent="0.25"/>
    <row r="12857" customFormat="1" hidden="1" x14ac:dyDescent="0.25"/>
    <row r="12858" customFormat="1" hidden="1" x14ac:dyDescent="0.25"/>
    <row r="12859" customFormat="1" hidden="1" x14ac:dyDescent="0.25"/>
    <row r="12860" customFormat="1" hidden="1" x14ac:dyDescent="0.25"/>
    <row r="12861" customFormat="1" hidden="1" x14ac:dyDescent="0.25"/>
    <row r="12862" customFormat="1" hidden="1" x14ac:dyDescent="0.25"/>
    <row r="12863" customFormat="1" hidden="1" x14ac:dyDescent="0.25"/>
    <row r="12864" customFormat="1" hidden="1" x14ac:dyDescent="0.25"/>
    <row r="12865" customFormat="1" hidden="1" x14ac:dyDescent="0.25"/>
    <row r="12866" customFormat="1" hidden="1" x14ac:dyDescent="0.25"/>
    <row r="12867" customFormat="1" hidden="1" x14ac:dyDescent="0.25"/>
    <row r="12868" customFormat="1" hidden="1" x14ac:dyDescent="0.25"/>
    <row r="12869" customFormat="1" hidden="1" x14ac:dyDescent="0.25"/>
    <row r="12870" customFormat="1" hidden="1" x14ac:dyDescent="0.25"/>
    <row r="12871" customFormat="1" hidden="1" x14ac:dyDescent="0.25"/>
    <row r="12872" customFormat="1" hidden="1" x14ac:dyDescent="0.25"/>
    <row r="12873" customFormat="1" hidden="1" x14ac:dyDescent="0.25"/>
    <row r="12874" customFormat="1" hidden="1" x14ac:dyDescent="0.25"/>
    <row r="12875" customFormat="1" hidden="1" x14ac:dyDescent="0.25"/>
    <row r="12876" customFormat="1" hidden="1" x14ac:dyDescent="0.25"/>
    <row r="12877" customFormat="1" hidden="1" x14ac:dyDescent="0.25"/>
    <row r="12878" customFormat="1" hidden="1" x14ac:dyDescent="0.25"/>
    <row r="12879" customFormat="1" hidden="1" x14ac:dyDescent="0.25"/>
    <row r="12880" customFormat="1" hidden="1" x14ac:dyDescent="0.25"/>
    <row r="12881" customFormat="1" hidden="1" x14ac:dyDescent="0.25"/>
    <row r="12882" customFormat="1" hidden="1" x14ac:dyDescent="0.25"/>
    <row r="12883" customFormat="1" hidden="1" x14ac:dyDescent="0.25"/>
    <row r="12884" customFormat="1" hidden="1" x14ac:dyDescent="0.25"/>
    <row r="12885" customFormat="1" hidden="1" x14ac:dyDescent="0.25"/>
    <row r="12886" customFormat="1" hidden="1" x14ac:dyDescent="0.25"/>
    <row r="12887" customFormat="1" hidden="1" x14ac:dyDescent="0.25"/>
    <row r="12888" customFormat="1" hidden="1" x14ac:dyDescent="0.25"/>
    <row r="12889" customFormat="1" hidden="1" x14ac:dyDescent="0.25"/>
    <row r="12890" customFormat="1" hidden="1" x14ac:dyDescent="0.25"/>
    <row r="12891" customFormat="1" hidden="1" x14ac:dyDescent="0.25"/>
    <row r="12892" customFormat="1" hidden="1" x14ac:dyDescent="0.25"/>
    <row r="12893" customFormat="1" hidden="1" x14ac:dyDescent="0.25"/>
    <row r="12894" customFormat="1" hidden="1" x14ac:dyDescent="0.25"/>
    <row r="12895" customFormat="1" hidden="1" x14ac:dyDescent="0.25"/>
    <row r="12896" customFormat="1" hidden="1" x14ac:dyDescent="0.25"/>
    <row r="12897" customFormat="1" hidden="1" x14ac:dyDescent="0.25"/>
    <row r="12898" customFormat="1" hidden="1" x14ac:dyDescent="0.25"/>
    <row r="12899" customFormat="1" hidden="1" x14ac:dyDescent="0.25"/>
    <row r="12900" customFormat="1" hidden="1" x14ac:dyDescent="0.25"/>
    <row r="12901" customFormat="1" hidden="1" x14ac:dyDescent="0.25"/>
    <row r="12902" customFormat="1" hidden="1" x14ac:dyDescent="0.25"/>
    <row r="12903" customFormat="1" hidden="1" x14ac:dyDescent="0.25"/>
    <row r="12904" customFormat="1" hidden="1" x14ac:dyDescent="0.25"/>
    <row r="12905" customFormat="1" hidden="1" x14ac:dyDescent="0.25"/>
    <row r="12906" customFormat="1" hidden="1" x14ac:dyDescent="0.25"/>
    <row r="12907" customFormat="1" hidden="1" x14ac:dyDescent="0.25"/>
    <row r="12908" customFormat="1" hidden="1" x14ac:dyDescent="0.25"/>
    <row r="12909" customFormat="1" hidden="1" x14ac:dyDescent="0.25"/>
    <row r="12910" customFormat="1" hidden="1" x14ac:dyDescent="0.25"/>
    <row r="12911" customFormat="1" hidden="1" x14ac:dyDescent="0.25"/>
    <row r="12912" customFormat="1" hidden="1" x14ac:dyDescent="0.25"/>
    <row r="12913" customFormat="1" hidden="1" x14ac:dyDescent="0.25"/>
    <row r="12914" customFormat="1" hidden="1" x14ac:dyDescent="0.25"/>
    <row r="12915" customFormat="1" hidden="1" x14ac:dyDescent="0.25"/>
    <row r="12916" customFormat="1" hidden="1" x14ac:dyDescent="0.25"/>
    <row r="12917" customFormat="1" hidden="1" x14ac:dyDescent="0.25"/>
    <row r="12918" customFormat="1" hidden="1" x14ac:dyDescent="0.25"/>
    <row r="12919" customFormat="1" hidden="1" x14ac:dyDescent="0.25"/>
    <row r="12920" customFormat="1" hidden="1" x14ac:dyDescent="0.25"/>
    <row r="12921" customFormat="1" hidden="1" x14ac:dyDescent="0.25"/>
    <row r="12922" customFormat="1" hidden="1" x14ac:dyDescent="0.25"/>
    <row r="12923" customFormat="1" hidden="1" x14ac:dyDescent="0.25"/>
    <row r="12924" customFormat="1" hidden="1" x14ac:dyDescent="0.25"/>
    <row r="12925" customFormat="1" hidden="1" x14ac:dyDescent="0.25"/>
    <row r="12926" customFormat="1" hidden="1" x14ac:dyDescent="0.25"/>
    <row r="12927" customFormat="1" hidden="1" x14ac:dyDescent="0.25"/>
    <row r="12928" customFormat="1" hidden="1" x14ac:dyDescent="0.25"/>
    <row r="12929" customFormat="1" hidden="1" x14ac:dyDescent="0.25"/>
    <row r="12930" customFormat="1" hidden="1" x14ac:dyDescent="0.25"/>
    <row r="12931" customFormat="1" hidden="1" x14ac:dyDescent="0.25"/>
    <row r="12932" customFormat="1" hidden="1" x14ac:dyDescent="0.25"/>
    <row r="12933" customFormat="1" hidden="1" x14ac:dyDescent="0.25"/>
    <row r="12934" customFormat="1" hidden="1" x14ac:dyDescent="0.25"/>
    <row r="12935" customFormat="1" hidden="1" x14ac:dyDescent="0.25"/>
    <row r="12936" customFormat="1" hidden="1" x14ac:dyDescent="0.25"/>
    <row r="12937" customFormat="1" hidden="1" x14ac:dyDescent="0.25"/>
    <row r="12938" customFormat="1" hidden="1" x14ac:dyDescent="0.25"/>
    <row r="12939" customFormat="1" hidden="1" x14ac:dyDescent="0.25"/>
    <row r="12940" customFormat="1" hidden="1" x14ac:dyDescent="0.25"/>
    <row r="12941" customFormat="1" hidden="1" x14ac:dyDescent="0.25"/>
    <row r="12942" customFormat="1" hidden="1" x14ac:dyDescent="0.25"/>
    <row r="12943" customFormat="1" hidden="1" x14ac:dyDescent="0.25"/>
    <row r="12944" customFormat="1" hidden="1" x14ac:dyDescent="0.25"/>
    <row r="12945" customFormat="1" hidden="1" x14ac:dyDescent="0.25"/>
    <row r="12946" customFormat="1" hidden="1" x14ac:dyDescent="0.25"/>
    <row r="12947" customFormat="1" hidden="1" x14ac:dyDescent="0.25"/>
    <row r="12948" customFormat="1" hidden="1" x14ac:dyDescent="0.25"/>
    <row r="12949" customFormat="1" hidden="1" x14ac:dyDescent="0.25"/>
    <row r="12950" customFormat="1" hidden="1" x14ac:dyDescent="0.25"/>
    <row r="12951" customFormat="1" hidden="1" x14ac:dyDescent="0.25"/>
    <row r="12952" customFormat="1" hidden="1" x14ac:dyDescent="0.25"/>
    <row r="12953" customFormat="1" hidden="1" x14ac:dyDescent="0.25"/>
    <row r="12954" customFormat="1" hidden="1" x14ac:dyDescent="0.25"/>
    <row r="12955" customFormat="1" hidden="1" x14ac:dyDescent="0.25"/>
    <row r="12956" customFormat="1" hidden="1" x14ac:dyDescent="0.25"/>
    <row r="12957" customFormat="1" hidden="1" x14ac:dyDescent="0.25"/>
    <row r="12958" customFormat="1" hidden="1" x14ac:dyDescent="0.25"/>
    <row r="12959" customFormat="1" hidden="1" x14ac:dyDescent="0.25"/>
    <row r="12960" customFormat="1" hidden="1" x14ac:dyDescent="0.25"/>
    <row r="12961" customFormat="1" hidden="1" x14ac:dyDescent="0.25"/>
    <row r="12962" customFormat="1" hidden="1" x14ac:dyDescent="0.25"/>
    <row r="12963" customFormat="1" hidden="1" x14ac:dyDescent="0.25"/>
    <row r="12964" customFormat="1" hidden="1" x14ac:dyDescent="0.25"/>
    <row r="12965" customFormat="1" hidden="1" x14ac:dyDescent="0.25"/>
    <row r="12966" customFormat="1" hidden="1" x14ac:dyDescent="0.25"/>
    <row r="12967" customFormat="1" hidden="1" x14ac:dyDescent="0.25"/>
    <row r="12968" customFormat="1" hidden="1" x14ac:dyDescent="0.25"/>
    <row r="12969" customFormat="1" hidden="1" x14ac:dyDescent="0.25"/>
    <row r="12970" customFormat="1" hidden="1" x14ac:dyDescent="0.25"/>
    <row r="12971" customFormat="1" hidden="1" x14ac:dyDescent="0.25"/>
    <row r="12972" customFormat="1" hidden="1" x14ac:dyDescent="0.25"/>
    <row r="12973" customFormat="1" hidden="1" x14ac:dyDescent="0.25"/>
    <row r="12974" customFormat="1" hidden="1" x14ac:dyDescent="0.25"/>
    <row r="12975" customFormat="1" hidden="1" x14ac:dyDescent="0.25"/>
    <row r="12976" customFormat="1" hidden="1" x14ac:dyDescent="0.25"/>
    <row r="12977" customFormat="1" hidden="1" x14ac:dyDescent="0.25"/>
    <row r="12978" customFormat="1" hidden="1" x14ac:dyDescent="0.25"/>
    <row r="12979" customFormat="1" hidden="1" x14ac:dyDescent="0.25"/>
    <row r="12980" customFormat="1" hidden="1" x14ac:dyDescent="0.25"/>
    <row r="12981" customFormat="1" hidden="1" x14ac:dyDescent="0.25"/>
    <row r="12982" customFormat="1" hidden="1" x14ac:dyDescent="0.25"/>
    <row r="12983" customFormat="1" hidden="1" x14ac:dyDescent="0.25"/>
    <row r="12984" customFormat="1" hidden="1" x14ac:dyDescent="0.25"/>
    <row r="12985" customFormat="1" hidden="1" x14ac:dyDescent="0.25"/>
    <row r="12986" customFormat="1" hidden="1" x14ac:dyDescent="0.25"/>
    <row r="12987" customFormat="1" hidden="1" x14ac:dyDescent="0.25"/>
    <row r="12988" customFormat="1" hidden="1" x14ac:dyDescent="0.25"/>
    <row r="12989" customFormat="1" hidden="1" x14ac:dyDescent="0.25"/>
    <row r="12990" customFormat="1" hidden="1" x14ac:dyDescent="0.25"/>
    <row r="12991" customFormat="1" hidden="1" x14ac:dyDescent="0.25"/>
    <row r="12992" customFormat="1" hidden="1" x14ac:dyDescent="0.25"/>
    <row r="12993" customFormat="1" hidden="1" x14ac:dyDescent="0.25"/>
    <row r="12994" customFormat="1" hidden="1" x14ac:dyDescent="0.25"/>
    <row r="12995" customFormat="1" hidden="1" x14ac:dyDescent="0.25"/>
    <row r="12996" customFormat="1" hidden="1" x14ac:dyDescent="0.25"/>
    <row r="12997" customFormat="1" hidden="1" x14ac:dyDescent="0.25"/>
    <row r="12998" customFormat="1" hidden="1" x14ac:dyDescent="0.25"/>
    <row r="12999" customFormat="1" hidden="1" x14ac:dyDescent="0.25"/>
    <row r="13000" customFormat="1" hidden="1" x14ac:dyDescent="0.25"/>
    <row r="13001" customFormat="1" hidden="1" x14ac:dyDescent="0.25"/>
    <row r="13002" customFormat="1" hidden="1" x14ac:dyDescent="0.25"/>
    <row r="13003" customFormat="1" hidden="1" x14ac:dyDescent="0.25"/>
    <row r="13004" customFormat="1" hidden="1" x14ac:dyDescent="0.25"/>
    <row r="13005" customFormat="1" hidden="1" x14ac:dyDescent="0.25"/>
    <row r="13006" customFormat="1" hidden="1" x14ac:dyDescent="0.25"/>
    <row r="13007" customFormat="1" hidden="1" x14ac:dyDescent="0.25"/>
    <row r="13008" customFormat="1" hidden="1" x14ac:dyDescent="0.25"/>
    <row r="13009" customFormat="1" hidden="1" x14ac:dyDescent="0.25"/>
    <row r="13010" customFormat="1" hidden="1" x14ac:dyDescent="0.25"/>
    <row r="13011" customFormat="1" hidden="1" x14ac:dyDescent="0.25"/>
    <row r="13012" customFormat="1" hidden="1" x14ac:dyDescent="0.25"/>
    <row r="13013" customFormat="1" hidden="1" x14ac:dyDescent="0.25"/>
    <row r="13014" customFormat="1" hidden="1" x14ac:dyDescent="0.25"/>
    <row r="13015" customFormat="1" hidden="1" x14ac:dyDescent="0.25"/>
    <row r="13016" customFormat="1" hidden="1" x14ac:dyDescent="0.25"/>
    <row r="13017" customFormat="1" hidden="1" x14ac:dyDescent="0.25"/>
    <row r="13018" customFormat="1" hidden="1" x14ac:dyDescent="0.25"/>
    <row r="13019" customFormat="1" hidden="1" x14ac:dyDescent="0.25"/>
    <row r="13020" customFormat="1" hidden="1" x14ac:dyDescent="0.25"/>
    <row r="13021" customFormat="1" hidden="1" x14ac:dyDescent="0.25"/>
    <row r="13022" customFormat="1" hidden="1" x14ac:dyDescent="0.25"/>
    <row r="13023" customFormat="1" hidden="1" x14ac:dyDescent="0.25"/>
    <row r="13024" customFormat="1" hidden="1" x14ac:dyDescent="0.25"/>
    <row r="13025" customFormat="1" hidden="1" x14ac:dyDescent="0.25"/>
    <row r="13026" customFormat="1" hidden="1" x14ac:dyDescent="0.25"/>
    <row r="13027" customFormat="1" hidden="1" x14ac:dyDescent="0.25"/>
    <row r="13028" customFormat="1" hidden="1" x14ac:dyDescent="0.25"/>
    <row r="13029" customFormat="1" hidden="1" x14ac:dyDescent="0.25"/>
    <row r="13030" customFormat="1" hidden="1" x14ac:dyDescent="0.25"/>
    <row r="13031" customFormat="1" hidden="1" x14ac:dyDescent="0.25"/>
    <row r="13032" customFormat="1" hidden="1" x14ac:dyDescent="0.25"/>
    <row r="13033" customFormat="1" hidden="1" x14ac:dyDescent="0.25"/>
    <row r="13034" customFormat="1" hidden="1" x14ac:dyDescent="0.25"/>
    <row r="13035" customFormat="1" hidden="1" x14ac:dyDescent="0.25"/>
    <row r="13036" customFormat="1" hidden="1" x14ac:dyDescent="0.25"/>
    <row r="13037" customFormat="1" hidden="1" x14ac:dyDescent="0.25"/>
    <row r="13038" customFormat="1" hidden="1" x14ac:dyDescent="0.25"/>
    <row r="13039" customFormat="1" hidden="1" x14ac:dyDescent="0.25"/>
    <row r="13040" customFormat="1" hidden="1" x14ac:dyDescent="0.25"/>
    <row r="13041" customFormat="1" hidden="1" x14ac:dyDescent="0.25"/>
    <row r="13042" customFormat="1" hidden="1" x14ac:dyDescent="0.25"/>
    <row r="13043" customFormat="1" hidden="1" x14ac:dyDescent="0.25"/>
    <row r="13044" customFormat="1" hidden="1" x14ac:dyDescent="0.25"/>
    <row r="13045" customFormat="1" hidden="1" x14ac:dyDescent="0.25"/>
    <row r="13046" customFormat="1" hidden="1" x14ac:dyDescent="0.25"/>
    <row r="13047" customFormat="1" hidden="1" x14ac:dyDescent="0.25"/>
    <row r="13048" customFormat="1" hidden="1" x14ac:dyDescent="0.25"/>
    <row r="13049" customFormat="1" hidden="1" x14ac:dyDescent="0.25"/>
    <row r="13050" customFormat="1" hidden="1" x14ac:dyDescent="0.25"/>
    <row r="13051" customFormat="1" hidden="1" x14ac:dyDescent="0.25"/>
    <row r="13052" customFormat="1" hidden="1" x14ac:dyDescent="0.25"/>
    <row r="13053" customFormat="1" hidden="1" x14ac:dyDescent="0.25"/>
    <row r="13054" customFormat="1" hidden="1" x14ac:dyDescent="0.25"/>
    <row r="13055" customFormat="1" hidden="1" x14ac:dyDescent="0.25"/>
    <row r="13056" customFormat="1" hidden="1" x14ac:dyDescent="0.25"/>
    <row r="13057" customFormat="1" hidden="1" x14ac:dyDescent="0.25"/>
    <row r="13058" customFormat="1" hidden="1" x14ac:dyDescent="0.25"/>
    <row r="13059" customFormat="1" hidden="1" x14ac:dyDescent="0.25"/>
    <row r="13060" customFormat="1" hidden="1" x14ac:dyDescent="0.25"/>
    <row r="13061" customFormat="1" hidden="1" x14ac:dyDescent="0.25"/>
    <row r="13062" customFormat="1" hidden="1" x14ac:dyDescent="0.25"/>
    <row r="13063" customFormat="1" hidden="1" x14ac:dyDescent="0.25"/>
    <row r="13064" customFormat="1" hidden="1" x14ac:dyDescent="0.25"/>
    <row r="13065" customFormat="1" hidden="1" x14ac:dyDescent="0.25"/>
    <row r="13066" customFormat="1" hidden="1" x14ac:dyDescent="0.25"/>
    <row r="13067" customFormat="1" hidden="1" x14ac:dyDescent="0.25"/>
    <row r="13068" customFormat="1" hidden="1" x14ac:dyDescent="0.25"/>
    <row r="13069" customFormat="1" hidden="1" x14ac:dyDescent="0.25"/>
    <row r="13070" customFormat="1" hidden="1" x14ac:dyDescent="0.25"/>
    <row r="13071" customFormat="1" hidden="1" x14ac:dyDescent="0.25"/>
    <row r="13072" customFormat="1" hidden="1" x14ac:dyDescent="0.25"/>
    <row r="13073" customFormat="1" hidden="1" x14ac:dyDescent="0.25"/>
    <row r="13074" customFormat="1" hidden="1" x14ac:dyDescent="0.25"/>
    <row r="13075" customFormat="1" hidden="1" x14ac:dyDescent="0.25"/>
    <row r="13076" customFormat="1" hidden="1" x14ac:dyDescent="0.25"/>
    <row r="13077" customFormat="1" hidden="1" x14ac:dyDescent="0.25"/>
    <row r="13078" customFormat="1" hidden="1" x14ac:dyDescent="0.25"/>
    <row r="13079" customFormat="1" hidden="1" x14ac:dyDescent="0.25"/>
    <row r="13080" customFormat="1" hidden="1" x14ac:dyDescent="0.25"/>
    <row r="13081" customFormat="1" hidden="1" x14ac:dyDescent="0.25"/>
    <row r="13082" customFormat="1" hidden="1" x14ac:dyDescent="0.25"/>
    <row r="13083" customFormat="1" hidden="1" x14ac:dyDescent="0.25"/>
    <row r="13084" customFormat="1" hidden="1" x14ac:dyDescent="0.25"/>
    <row r="13085" customFormat="1" hidden="1" x14ac:dyDescent="0.25"/>
    <row r="13086" customFormat="1" hidden="1" x14ac:dyDescent="0.25"/>
    <row r="13087" customFormat="1" hidden="1" x14ac:dyDescent="0.25"/>
    <row r="13088" customFormat="1" hidden="1" x14ac:dyDescent="0.25"/>
    <row r="13089" customFormat="1" hidden="1" x14ac:dyDescent="0.25"/>
    <row r="13090" customFormat="1" hidden="1" x14ac:dyDescent="0.25"/>
    <row r="13091" customFormat="1" hidden="1" x14ac:dyDescent="0.25"/>
    <row r="13092" customFormat="1" hidden="1" x14ac:dyDescent="0.25"/>
    <row r="13093" customFormat="1" hidden="1" x14ac:dyDescent="0.25"/>
    <row r="13094" customFormat="1" hidden="1" x14ac:dyDescent="0.25"/>
    <row r="13095" customFormat="1" hidden="1" x14ac:dyDescent="0.25"/>
    <row r="13096" customFormat="1" hidden="1" x14ac:dyDescent="0.25"/>
    <row r="13097" customFormat="1" hidden="1" x14ac:dyDescent="0.25"/>
    <row r="13098" customFormat="1" hidden="1" x14ac:dyDescent="0.25"/>
    <row r="13099" customFormat="1" hidden="1" x14ac:dyDescent="0.25"/>
    <row r="13100" customFormat="1" hidden="1" x14ac:dyDescent="0.25"/>
    <row r="13101" customFormat="1" hidden="1" x14ac:dyDescent="0.25"/>
    <row r="13102" customFormat="1" hidden="1" x14ac:dyDescent="0.25"/>
    <row r="13103" customFormat="1" hidden="1" x14ac:dyDescent="0.25"/>
    <row r="13104" customFormat="1" hidden="1" x14ac:dyDescent="0.25"/>
    <row r="13105" customFormat="1" hidden="1" x14ac:dyDescent="0.25"/>
    <row r="13106" customFormat="1" hidden="1" x14ac:dyDescent="0.25"/>
    <row r="13107" customFormat="1" hidden="1" x14ac:dyDescent="0.25"/>
    <row r="13108" customFormat="1" hidden="1" x14ac:dyDescent="0.25"/>
    <row r="13109" customFormat="1" hidden="1" x14ac:dyDescent="0.25"/>
    <row r="13110" customFormat="1" hidden="1" x14ac:dyDescent="0.25"/>
    <row r="13111" customFormat="1" hidden="1" x14ac:dyDescent="0.25"/>
    <row r="13112" customFormat="1" hidden="1" x14ac:dyDescent="0.25"/>
    <row r="13113" customFormat="1" hidden="1" x14ac:dyDescent="0.25"/>
    <row r="13114" customFormat="1" hidden="1" x14ac:dyDescent="0.25"/>
    <row r="13115" customFormat="1" hidden="1" x14ac:dyDescent="0.25"/>
    <row r="13116" customFormat="1" hidden="1" x14ac:dyDescent="0.25"/>
    <row r="13117" customFormat="1" hidden="1" x14ac:dyDescent="0.25"/>
    <row r="13118" customFormat="1" hidden="1" x14ac:dyDescent="0.25"/>
    <row r="13119" customFormat="1" hidden="1" x14ac:dyDescent="0.25"/>
    <row r="13120" customFormat="1" hidden="1" x14ac:dyDescent="0.25"/>
    <row r="13121" customFormat="1" hidden="1" x14ac:dyDescent="0.25"/>
    <row r="13122" customFormat="1" hidden="1" x14ac:dyDescent="0.25"/>
    <row r="13123" customFormat="1" hidden="1" x14ac:dyDescent="0.25"/>
    <row r="13124" customFormat="1" hidden="1" x14ac:dyDescent="0.25"/>
    <row r="13125" customFormat="1" hidden="1" x14ac:dyDescent="0.25"/>
    <row r="13126" customFormat="1" hidden="1" x14ac:dyDescent="0.25"/>
    <row r="13127" customFormat="1" hidden="1" x14ac:dyDescent="0.25"/>
    <row r="13128" customFormat="1" hidden="1" x14ac:dyDescent="0.25"/>
    <row r="13129" customFormat="1" hidden="1" x14ac:dyDescent="0.25"/>
    <row r="13130" customFormat="1" hidden="1" x14ac:dyDescent="0.25"/>
    <row r="13131" customFormat="1" hidden="1" x14ac:dyDescent="0.25"/>
    <row r="13132" customFormat="1" hidden="1" x14ac:dyDescent="0.25"/>
    <row r="13133" customFormat="1" hidden="1" x14ac:dyDescent="0.25"/>
    <row r="13134" customFormat="1" hidden="1" x14ac:dyDescent="0.25"/>
    <row r="13135" customFormat="1" hidden="1" x14ac:dyDescent="0.25"/>
    <row r="13136" customFormat="1" hidden="1" x14ac:dyDescent="0.25"/>
    <row r="13137" customFormat="1" hidden="1" x14ac:dyDescent="0.25"/>
    <row r="13138" customFormat="1" hidden="1" x14ac:dyDescent="0.25"/>
    <row r="13139" customFormat="1" hidden="1" x14ac:dyDescent="0.25"/>
    <row r="13140" customFormat="1" hidden="1" x14ac:dyDescent="0.25"/>
    <row r="13141" customFormat="1" hidden="1" x14ac:dyDescent="0.25"/>
    <row r="13142" customFormat="1" hidden="1" x14ac:dyDescent="0.25"/>
    <row r="13143" customFormat="1" hidden="1" x14ac:dyDescent="0.25"/>
    <row r="13144" customFormat="1" hidden="1" x14ac:dyDescent="0.25"/>
    <row r="13145" customFormat="1" hidden="1" x14ac:dyDescent="0.25"/>
    <row r="13146" customFormat="1" hidden="1" x14ac:dyDescent="0.25"/>
    <row r="13147" customFormat="1" hidden="1" x14ac:dyDescent="0.25"/>
    <row r="13148" customFormat="1" hidden="1" x14ac:dyDescent="0.25"/>
    <row r="13149" customFormat="1" hidden="1" x14ac:dyDescent="0.25"/>
    <row r="13150" customFormat="1" hidden="1" x14ac:dyDescent="0.25"/>
    <row r="13151" customFormat="1" hidden="1" x14ac:dyDescent="0.25"/>
    <row r="13152" customFormat="1" hidden="1" x14ac:dyDescent="0.25"/>
    <row r="13153" customFormat="1" hidden="1" x14ac:dyDescent="0.25"/>
    <row r="13154" customFormat="1" hidden="1" x14ac:dyDescent="0.25"/>
    <row r="13155" customFormat="1" hidden="1" x14ac:dyDescent="0.25"/>
    <row r="13156" customFormat="1" hidden="1" x14ac:dyDescent="0.25"/>
    <row r="13157" customFormat="1" hidden="1" x14ac:dyDescent="0.25"/>
    <row r="13158" customFormat="1" hidden="1" x14ac:dyDescent="0.25"/>
    <row r="13159" customFormat="1" hidden="1" x14ac:dyDescent="0.25"/>
    <row r="13160" customFormat="1" hidden="1" x14ac:dyDescent="0.25"/>
    <row r="13161" customFormat="1" hidden="1" x14ac:dyDescent="0.25"/>
    <row r="13162" customFormat="1" hidden="1" x14ac:dyDescent="0.25"/>
    <row r="13163" customFormat="1" hidden="1" x14ac:dyDescent="0.25"/>
    <row r="13164" customFormat="1" hidden="1" x14ac:dyDescent="0.25"/>
    <row r="13165" customFormat="1" hidden="1" x14ac:dyDescent="0.25"/>
    <row r="13166" customFormat="1" hidden="1" x14ac:dyDescent="0.25"/>
    <row r="13167" customFormat="1" hidden="1" x14ac:dyDescent="0.25"/>
    <row r="13168" customFormat="1" hidden="1" x14ac:dyDescent="0.25"/>
    <row r="13169" customFormat="1" hidden="1" x14ac:dyDescent="0.25"/>
    <row r="13170" customFormat="1" hidden="1" x14ac:dyDescent="0.25"/>
    <row r="13171" customFormat="1" hidden="1" x14ac:dyDescent="0.25"/>
    <row r="13172" customFormat="1" hidden="1" x14ac:dyDescent="0.25"/>
    <row r="13173" customFormat="1" hidden="1" x14ac:dyDescent="0.25"/>
    <row r="13174" customFormat="1" hidden="1" x14ac:dyDescent="0.25"/>
    <row r="13175" customFormat="1" hidden="1" x14ac:dyDescent="0.25"/>
    <row r="13176" customFormat="1" hidden="1" x14ac:dyDescent="0.25"/>
    <row r="13177" customFormat="1" hidden="1" x14ac:dyDescent="0.25"/>
    <row r="13178" customFormat="1" hidden="1" x14ac:dyDescent="0.25"/>
    <row r="13179" customFormat="1" hidden="1" x14ac:dyDescent="0.25"/>
    <row r="13180" customFormat="1" hidden="1" x14ac:dyDescent="0.25"/>
    <row r="13181" customFormat="1" hidden="1" x14ac:dyDescent="0.25"/>
    <row r="13182" customFormat="1" hidden="1" x14ac:dyDescent="0.25"/>
    <row r="13183" customFormat="1" hidden="1" x14ac:dyDescent="0.25"/>
    <row r="13184" customFormat="1" hidden="1" x14ac:dyDescent="0.25"/>
    <row r="13185" customFormat="1" hidden="1" x14ac:dyDescent="0.25"/>
    <row r="13186" customFormat="1" hidden="1" x14ac:dyDescent="0.25"/>
    <row r="13187" customFormat="1" hidden="1" x14ac:dyDescent="0.25"/>
    <row r="13188" customFormat="1" hidden="1" x14ac:dyDescent="0.25"/>
    <row r="13189" customFormat="1" hidden="1" x14ac:dyDescent="0.25"/>
    <row r="13190" customFormat="1" hidden="1" x14ac:dyDescent="0.25"/>
    <row r="13191" customFormat="1" hidden="1" x14ac:dyDescent="0.25"/>
    <row r="13192" customFormat="1" hidden="1" x14ac:dyDescent="0.25"/>
    <row r="13193" customFormat="1" hidden="1" x14ac:dyDescent="0.25"/>
    <row r="13194" customFormat="1" hidden="1" x14ac:dyDescent="0.25"/>
    <row r="13195" customFormat="1" hidden="1" x14ac:dyDescent="0.25"/>
    <row r="13196" customFormat="1" hidden="1" x14ac:dyDescent="0.25"/>
    <row r="13197" customFormat="1" hidden="1" x14ac:dyDescent="0.25"/>
    <row r="13198" customFormat="1" hidden="1" x14ac:dyDescent="0.25"/>
    <row r="13199" customFormat="1" hidden="1" x14ac:dyDescent="0.25"/>
    <row r="13200" customFormat="1" hidden="1" x14ac:dyDescent="0.25"/>
    <row r="13201" customFormat="1" hidden="1" x14ac:dyDescent="0.25"/>
    <row r="13202" customFormat="1" hidden="1" x14ac:dyDescent="0.25"/>
    <row r="13203" customFormat="1" hidden="1" x14ac:dyDescent="0.25"/>
    <row r="13204" customFormat="1" hidden="1" x14ac:dyDescent="0.25"/>
    <row r="13205" customFormat="1" hidden="1" x14ac:dyDescent="0.25"/>
    <row r="13206" customFormat="1" hidden="1" x14ac:dyDescent="0.25"/>
    <row r="13207" customFormat="1" hidden="1" x14ac:dyDescent="0.25"/>
    <row r="13208" customFormat="1" hidden="1" x14ac:dyDescent="0.25"/>
    <row r="13209" customFormat="1" hidden="1" x14ac:dyDescent="0.25"/>
    <row r="13210" customFormat="1" hidden="1" x14ac:dyDescent="0.25"/>
    <row r="13211" customFormat="1" hidden="1" x14ac:dyDescent="0.25"/>
    <row r="13212" customFormat="1" hidden="1" x14ac:dyDescent="0.25"/>
    <row r="13213" customFormat="1" hidden="1" x14ac:dyDescent="0.25"/>
    <row r="13214" customFormat="1" hidden="1" x14ac:dyDescent="0.25"/>
    <row r="13215" customFormat="1" hidden="1" x14ac:dyDescent="0.25"/>
    <row r="13216" customFormat="1" hidden="1" x14ac:dyDescent="0.25"/>
    <row r="13217" customFormat="1" hidden="1" x14ac:dyDescent="0.25"/>
    <row r="13218" customFormat="1" hidden="1" x14ac:dyDescent="0.25"/>
    <row r="13219" customFormat="1" hidden="1" x14ac:dyDescent="0.25"/>
    <row r="13220" customFormat="1" hidden="1" x14ac:dyDescent="0.25"/>
    <row r="13221" customFormat="1" hidden="1" x14ac:dyDescent="0.25"/>
    <row r="13222" customFormat="1" hidden="1" x14ac:dyDescent="0.25"/>
    <row r="13223" customFormat="1" hidden="1" x14ac:dyDescent="0.25"/>
    <row r="13224" customFormat="1" hidden="1" x14ac:dyDescent="0.25"/>
    <row r="13225" customFormat="1" hidden="1" x14ac:dyDescent="0.25"/>
    <row r="13226" customFormat="1" hidden="1" x14ac:dyDescent="0.25"/>
    <row r="13227" customFormat="1" hidden="1" x14ac:dyDescent="0.25"/>
    <row r="13228" customFormat="1" hidden="1" x14ac:dyDescent="0.25"/>
    <row r="13229" customFormat="1" hidden="1" x14ac:dyDescent="0.25"/>
    <row r="13230" customFormat="1" hidden="1" x14ac:dyDescent="0.25"/>
    <row r="13231" customFormat="1" hidden="1" x14ac:dyDescent="0.25"/>
    <row r="13232" customFormat="1" hidden="1" x14ac:dyDescent="0.25"/>
    <row r="13233" customFormat="1" hidden="1" x14ac:dyDescent="0.25"/>
    <row r="13234" customFormat="1" hidden="1" x14ac:dyDescent="0.25"/>
    <row r="13235" customFormat="1" hidden="1" x14ac:dyDescent="0.25"/>
    <row r="13236" customFormat="1" hidden="1" x14ac:dyDescent="0.25"/>
    <row r="13237" customFormat="1" hidden="1" x14ac:dyDescent="0.25"/>
    <row r="13238" customFormat="1" hidden="1" x14ac:dyDescent="0.25"/>
    <row r="13239" customFormat="1" hidden="1" x14ac:dyDescent="0.25"/>
    <row r="13240" customFormat="1" hidden="1" x14ac:dyDescent="0.25"/>
    <row r="13241" customFormat="1" hidden="1" x14ac:dyDescent="0.25"/>
    <row r="13242" customFormat="1" hidden="1" x14ac:dyDescent="0.25"/>
    <row r="13243" customFormat="1" hidden="1" x14ac:dyDescent="0.25"/>
    <row r="13244" customFormat="1" hidden="1" x14ac:dyDescent="0.25"/>
    <row r="13245" customFormat="1" hidden="1" x14ac:dyDescent="0.25"/>
    <row r="13246" customFormat="1" hidden="1" x14ac:dyDescent="0.25"/>
    <row r="13247" customFormat="1" hidden="1" x14ac:dyDescent="0.25"/>
    <row r="13248" customFormat="1" hidden="1" x14ac:dyDescent="0.25"/>
    <row r="13249" customFormat="1" hidden="1" x14ac:dyDescent="0.25"/>
    <row r="13250" customFormat="1" hidden="1" x14ac:dyDescent="0.25"/>
    <row r="13251" customFormat="1" hidden="1" x14ac:dyDescent="0.25"/>
    <row r="13252" customFormat="1" hidden="1" x14ac:dyDescent="0.25"/>
    <row r="13253" customFormat="1" hidden="1" x14ac:dyDescent="0.25"/>
    <row r="13254" customFormat="1" hidden="1" x14ac:dyDescent="0.25"/>
    <row r="13255" customFormat="1" hidden="1" x14ac:dyDescent="0.25"/>
    <row r="13256" customFormat="1" hidden="1" x14ac:dyDescent="0.25"/>
    <row r="13257" customFormat="1" hidden="1" x14ac:dyDescent="0.25"/>
    <row r="13258" customFormat="1" hidden="1" x14ac:dyDescent="0.25"/>
    <row r="13259" customFormat="1" hidden="1" x14ac:dyDescent="0.25"/>
    <row r="13260" customFormat="1" hidden="1" x14ac:dyDescent="0.25"/>
    <row r="13261" customFormat="1" hidden="1" x14ac:dyDescent="0.25"/>
    <row r="13262" customFormat="1" hidden="1" x14ac:dyDescent="0.25"/>
    <row r="13263" customFormat="1" hidden="1" x14ac:dyDescent="0.25"/>
    <row r="13264" customFormat="1" hidden="1" x14ac:dyDescent="0.25"/>
    <row r="13265" customFormat="1" hidden="1" x14ac:dyDescent="0.25"/>
    <row r="13266" customFormat="1" hidden="1" x14ac:dyDescent="0.25"/>
    <row r="13267" customFormat="1" hidden="1" x14ac:dyDescent="0.25"/>
    <row r="13268" customFormat="1" hidden="1" x14ac:dyDescent="0.25"/>
    <row r="13269" customFormat="1" hidden="1" x14ac:dyDescent="0.25"/>
    <row r="13270" customFormat="1" hidden="1" x14ac:dyDescent="0.25"/>
    <row r="13271" customFormat="1" hidden="1" x14ac:dyDescent="0.25"/>
    <row r="13272" customFormat="1" hidden="1" x14ac:dyDescent="0.25"/>
    <row r="13273" customFormat="1" hidden="1" x14ac:dyDescent="0.25"/>
    <row r="13274" customFormat="1" hidden="1" x14ac:dyDescent="0.25"/>
    <row r="13275" customFormat="1" hidden="1" x14ac:dyDescent="0.25"/>
    <row r="13276" customFormat="1" hidden="1" x14ac:dyDescent="0.25"/>
    <row r="13277" customFormat="1" hidden="1" x14ac:dyDescent="0.25"/>
    <row r="13278" customFormat="1" hidden="1" x14ac:dyDescent="0.25"/>
    <row r="13279" customFormat="1" hidden="1" x14ac:dyDescent="0.25"/>
    <row r="13280" customFormat="1" hidden="1" x14ac:dyDescent="0.25"/>
    <row r="13281" customFormat="1" hidden="1" x14ac:dyDescent="0.25"/>
    <row r="13282" customFormat="1" hidden="1" x14ac:dyDescent="0.25"/>
    <row r="13283" customFormat="1" hidden="1" x14ac:dyDescent="0.25"/>
    <row r="13284" customFormat="1" hidden="1" x14ac:dyDescent="0.25"/>
    <row r="13285" customFormat="1" hidden="1" x14ac:dyDescent="0.25"/>
    <row r="13286" customFormat="1" hidden="1" x14ac:dyDescent="0.25"/>
    <row r="13287" customFormat="1" hidden="1" x14ac:dyDescent="0.25"/>
    <row r="13288" customFormat="1" hidden="1" x14ac:dyDescent="0.25"/>
    <row r="13289" customFormat="1" hidden="1" x14ac:dyDescent="0.25"/>
    <row r="13290" customFormat="1" hidden="1" x14ac:dyDescent="0.25"/>
    <row r="13291" customFormat="1" hidden="1" x14ac:dyDescent="0.25"/>
    <row r="13292" customFormat="1" hidden="1" x14ac:dyDescent="0.25"/>
    <row r="13293" customFormat="1" hidden="1" x14ac:dyDescent="0.25"/>
    <row r="13294" customFormat="1" hidden="1" x14ac:dyDescent="0.25"/>
    <row r="13295" customFormat="1" hidden="1" x14ac:dyDescent="0.25"/>
    <row r="13296" customFormat="1" hidden="1" x14ac:dyDescent="0.25"/>
    <row r="13297" customFormat="1" hidden="1" x14ac:dyDescent="0.25"/>
    <row r="13298" customFormat="1" hidden="1" x14ac:dyDescent="0.25"/>
    <row r="13299" customFormat="1" hidden="1" x14ac:dyDescent="0.25"/>
    <row r="13300" customFormat="1" hidden="1" x14ac:dyDescent="0.25"/>
    <row r="13301" customFormat="1" hidden="1" x14ac:dyDescent="0.25"/>
    <row r="13302" customFormat="1" hidden="1" x14ac:dyDescent="0.25"/>
    <row r="13303" customFormat="1" hidden="1" x14ac:dyDescent="0.25"/>
    <row r="13304" customFormat="1" hidden="1" x14ac:dyDescent="0.25"/>
    <row r="13305" customFormat="1" hidden="1" x14ac:dyDescent="0.25"/>
    <row r="13306" customFormat="1" hidden="1" x14ac:dyDescent="0.25"/>
    <row r="13307" customFormat="1" hidden="1" x14ac:dyDescent="0.25"/>
    <row r="13308" customFormat="1" hidden="1" x14ac:dyDescent="0.25"/>
    <row r="13309" customFormat="1" hidden="1" x14ac:dyDescent="0.25"/>
    <row r="13310" customFormat="1" hidden="1" x14ac:dyDescent="0.25"/>
    <row r="13311" customFormat="1" hidden="1" x14ac:dyDescent="0.25"/>
    <row r="13312" customFormat="1" hidden="1" x14ac:dyDescent="0.25"/>
    <row r="13313" customFormat="1" hidden="1" x14ac:dyDescent="0.25"/>
    <row r="13314" customFormat="1" hidden="1" x14ac:dyDescent="0.25"/>
    <row r="13315" customFormat="1" hidden="1" x14ac:dyDescent="0.25"/>
    <row r="13316" customFormat="1" hidden="1" x14ac:dyDescent="0.25"/>
    <row r="13317" customFormat="1" hidden="1" x14ac:dyDescent="0.25"/>
    <row r="13318" customFormat="1" hidden="1" x14ac:dyDescent="0.25"/>
    <row r="13319" customFormat="1" hidden="1" x14ac:dyDescent="0.25"/>
    <row r="13320" customFormat="1" hidden="1" x14ac:dyDescent="0.25"/>
    <row r="13321" customFormat="1" hidden="1" x14ac:dyDescent="0.25"/>
    <row r="13322" customFormat="1" hidden="1" x14ac:dyDescent="0.25"/>
    <row r="13323" customFormat="1" hidden="1" x14ac:dyDescent="0.25"/>
    <row r="13324" customFormat="1" hidden="1" x14ac:dyDescent="0.25"/>
    <row r="13325" customFormat="1" hidden="1" x14ac:dyDescent="0.25"/>
    <row r="13326" customFormat="1" hidden="1" x14ac:dyDescent="0.25"/>
    <row r="13327" customFormat="1" hidden="1" x14ac:dyDescent="0.25"/>
    <row r="13328" customFormat="1" hidden="1" x14ac:dyDescent="0.25"/>
    <row r="13329" customFormat="1" hidden="1" x14ac:dyDescent="0.25"/>
    <row r="13330" customFormat="1" hidden="1" x14ac:dyDescent="0.25"/>
    <row r="13331" customFormat="1" hidden="1" x14ac:dyDescent="0.25"/>
    <row r="13332" customFormat="1" hidden="1" x14ac:dyDescent="0.25"/>
    <row r="13333" customFormat="1" hidden="1" x14ac:dyDescent="0.25"/>
    <row r="13334" customFormat="1" hidden="1" x14ac:dyDescent="0.25"/>
    <row r="13335" customFormat="1" hidden="1" x14ac:dyDescent="0.25"/>
    <row r="13336" customFormat="1" hidden="1" x14ac:dyDescent="0.25"/>
    <row r="13337" customFormat="1" hidden="1" x14ac:dyDescent="0.25"/>
    <row r="13338" customFormat="1" hidden="1" x14ac:dyDescent="0.25"/>
    <row r="13339" customFormat="1" hidden="1" x14ac:dyDescent="0.25"/>
    <row r="13340" customFormat="1" hidden="1" x14ac:dyDescent="0.25"/>
    <row r="13341" customFormat="1" hidden="1" x14ac:dyDescent="0.25"/>
    <row r="13342" customFormat="1" hidden="1" x14ac:dyDescent="0.25"/>
    <row r="13343" customFormat="1" hidden="1" x14ac:dyDescent="0.25"/>
    <row r="13344" customFormat="1" hidden="1" x14ac:dyDescent="0.25"/>
    <row r="13345" customFormat="1" hidden="1" x14ac:dyDescent="0.25"/>
    <row r="13346" customFormat="1" hidden="1" x14ac:dyDescent="0.25"/>
    <row r="13347" customFormat="1" hidden="1" x14ac:dyDescent="0.25"/>
    <row r="13348" customFormat="1" hidden="1" x14ac:dyDescent="0.25"/>
    <row r="13349" customFormat="1" hidden="1" x14ac:dyDescent="0.25"/>
    <row r="13350" customFormat="1" hidden="1" x14ac:dyDescent="0.25"/>
    <row r="13351" customFormat="1" hidden="1" x14ac:dyDescent="0.25"/>
    <row r="13352" customFormat="1" hidden="1" x14ac:dyDescent="0.25"/>
    <row r="13353" customFormat="1" hidden="1" x14ac:dyDescent="0.25"/>
    <row r="13354" customFormat="1" hidden="1" x14ac:dyDescent="0.25"/>
    <row r="13355" customFormat="1" hidden="1" x14ac:dyDescent="0.25"/>
    <row r="13356" customFormat="1" hidden="1" x14ac:dyDescent="0.25"/>
    <row r="13357" customFormat="1" hidden="1" x14ac:dyDescent="0.25"/>
    <row r="13358" customFormat="1" hidden="1" x14ac:dyDescent="0.25"/>
    <row r="13359" customFormat="1" hidden="1" x14ac:dyDescent="0.25"/>
    <row r="13360" customFormat="1" hidden="1" x14ac:dyDescent="0.25"/>
    <row r="13361" customFormat="1" hidden="1" x14ac:dyDescent="0.25"/>
    <row r="13362" customFormat="1" hidden="1" x14ac:dyDescent="0.25"/>
    <row r="13363" customFormat="1" hidden="1" x14ac:dyDescent="0.25"/>
    <row r="13364" customFormat="1" hidden="1" x14ac:dyDescent="0.25"/>
    <row r="13365" customFormat="1" hidden="1" x14ac:dyDescent="0.25"/>
    <row r="13366" customFormat="1" hidden="1" x14ac:dyDescent="0.25"/>
    <row r="13367" customFormat="1" hidden="1" x14ac:dyDescent="0.25"/>
    <row r="13368" customFormat="1" hidden="1" x14ac:dyDescent="0.25"/>
    <row r="13369" customFormat="1" hidden="1" x14ac:dyDescent="0.25"/>
    <row r="13370" customFormat="1" hidden="1" x14ac:dyDescent="0.25"/>
    <row r="13371" customFormat="1" hidden="1" x14ac:dyDescent="0.25"/>
    <row r="13372" customFormat="1" hidden="1" x14ac:dyDescent="0.25"/>
    <row r="13373" customFormat="1" hidden="1" x14ac:dyDescent="0.25"/>
    <row r="13374" customFormat="1" hidden="1" x14ac:dyDescent="0.25"/>
    <row r="13375" customFormat="1" hidden="1" x14ac:dyDescent="0.25"/>
    <row r="13376" customFormat="1" hidden="1" x14ac:dyDescent="0.25"/>
    <row r="13377" customFormat="1" hidden="1" x14ac:dyDescent="0.25"/>
    <row r="13378" customFormat="1" hidden="1" x14ac:dyDescent="0.25"/>
    <row r="13379" customFormat="1" hidden="1" x14ac:dyDescent="0.25"/>
    <row r="13380" customFormat="1" hidden="1" x14ac:dyDescent="0.25"/>
    <row r="13381" customFormat="1" hidden="1" x14ac:dyDescent="0.25"/>
    <row r="13382" customFormat="1" hidden="1" x14ac:dyDescent="0.25"/>
    <row r="13383" customFormat="1" hidden="1" x14ac:dyDescent="0.25"/>
    <row r="13384" customFormat="1" hidden="1" x14ac:dyDescent="0.25"/>
    <row r="13385" customFormat="1" hidden="1" x14ac:dyDescent="0.25"/>
    <row r="13386" customFormat="1" hidden="1" x14ac:dyDescent="0.25"/>
    <row r="13387" customFormat="1" hidden="1" x14ac:dyDescent="0.25"/>
    <row r="13388" customFormat="1" hidden="1" x14ac:dyDescent="0.25"/>
    <row r="13389" customFormat="1" hidden="1" x14ac:dyDescent="0.25"/>
    <row r="13390" customFormat="1" hidden="1" x14ac:dyDescent="0.25"/>
    <row r="13391" customFormat="1" hidden="1" x14ac:dyDescent="0.25"/>
    <row r="13392" customFormat="1" hidden="1" x14ac:dyDescent="0.25"/>
    <row r="13393" customFormat="1" hidden="1" x14ac:dyDescent="0.25"/>
    <row r="13394" customFormat="1" hidden="1" x14ac:dyDescent="0.25"/>
    <row r="13395" customFormat="1" hidden="1" x14ac:dyDescent="0.25"/>
    <row r="13396" customFormat="1" hidden="1" x14ac:dyDescent="0.25"/>
    <row r="13397" customFormat="1" hidden="1" x14ac:dyDescent="0.25"/>
    <row r="13398" customFormat="1" hidden="1" x14ac:dyDescent="0.25"/>
    <row r="13399" customFormat="1" hidden="1" x14ac:dyDescent="0.25"/>
    <row r="13400" customFormat="1" hidden="1" x14ac:dyDescent="0.25"/>
    <row r="13401" customFormat="1" hidden="1" x14ac:dyDescent="0.25"/>
    <row r="13402" customFormat="1" hidden="1" x14ac:dyDescent="0.25"/>
    <row r="13403" customFormat="1" hidden="1" x14ac:dyDescent="0.25"/>
    <row r="13404" customFormat="1" hidden="1" x14ac:dyDescent="0.25"/>
    <row r="13405" customFormat="1" hidden="1" x14ac:dyDescent="0.25"/>
    <row r="13406" customFormat="1" hidden="1" x14ac:dyDescent="0.25"/>
    <row r="13407" customFormat="1" hidden="1" x14ac:dyDescent="0.25"/>
    <row r="13408" customFormat="1" hidden="1" x14ac:dyDescent="0.25"/>
    <row r="13409" customFormat="1" hidden="1" x14ac:dyDescent="0.25"/>
    <row r="13410" customFormat="1" hidden="1" x14ac:dyDescent="0.25"/>
    <row r="13411" customFormat="1" hidden="1" x14ac:dyDescent="0.25"/>
    <row r="13412" customFormat="1" hidden="1" x14ac:dyDescent="0.25"/>
    <row r="13413" customFormat="1" hidden="1" x14ac:dyDescent="0.25"/>
    <row r="13414" customFormat="1" hidden="1" x14ac:dyDescent="0.25"/>
    <row r="13415" customFormat="1" hidden="1" x14ac:dyDescent="0.25"/>
    <row r="13416" customFormat="1" hidden="1" x14ac:dyDescent="0.25"/>
    <row r="13417" customFormat="1" hidden="1" x14ac:dyDescent="0.25"/>
    <row r="13418" customFormat="1" hidden="1" x14ac:dyDescent="0.25"/>
    <row r="13419" customFormat="1" hidden="1" x14ac:dyDescent="0.25"/>
    <row r="13420" customFormat="1" hidden="1" x14ac:dyDescent="0.25"/>
    <row r="13421" customFormat="1" hidden="1" x14ac:dyDescent="0.25"/>
    <row r="13422" customFormat="1" hidden="1" x14ac:dyDescent="0.25"/>
    <row r="13423" customFormat="1" hidden="1" x14ac:dyDescent="0.25"/>
    <row r="13424" customFormat="1" hidden="1" x14ac:dyDescent="0.25"/>
    <row r="13425" customFormat="1" hidden="1" x14ac:dyDescent="0.25"/>
    <row r="13426" customFormat="1" hidden="1" x14ac:dyDescent="0.25"/>
    <row r="13427" customFormat="1" hidden="1" x14ac:dyDescent="0.25"/>
    <row r="13428" customFormat="1" hidden="1" x14ac:dyDescent="0.25"/>
    <row r="13429" customFormat="1" hidden="1" x14ac:dyDescent="0.25"/>
    <row r="13430" customFormat="1" hidden="1" x14ac:dyDescent="0.25"/>
    <row r="13431" customFormat="1" hidden="1" x14ac:dyDescent="0.25"/>
    <row r="13432" customFormat="1" hidden="1" x14ac:dyDescent="0.25"/>
    <row r="13433" customFormat="1" hidden="1" x14ac:dyDescent="0.25"/>
    <row r="13434" customFormat="1" hidden="1" x14ac:dyDescent="0.25"/>
    <row r="13435" customFormat="1" hidden="1" x14ac:dyDescent="0.25"/>
    <row r="13436" customFormat="1" hidden="1" x14ac:dyDescent="0.25"/>
    <row r="13437" customFormat="1" hidden="1" x14ac:dyDescent="0.25"/>
    <row r="13438" customFormat="1" hidden="1" x14ac:dyDescent="0.25"/>
    <row r="13439" customFormat="1" hidden="1" x14ac:dyDescent="0.25"/>
    <row r="13440" customFormat="1" hidden="1" x14ac:dyDescent="0.25"/>
    <row r="13441" customFormat="1" hidden="1" x14ac:dyDescent="0.25"/>
    <row r="13442" customFormat="1" hidden="1" x14ac:dyDescent="0.25"/>
    <row r="13443" customFormat="1" hidden="1" x14ac:dyDescent="0.25"/>
    <row r="13444" customFormat="1" hidden="1" x14ac:dyDescent="0.25"/>
    <row r="13445" customFormat="1" hidden="1" x14ac:dyDescent="0.25"/>
    <row r="13446" customFormat="1" hidden="1" x14ac:dyDescent="0.25"/>
    <row r="13447" customFormat="1" hidden="1" x14ac:dyDescent="0.25"/>
    <row r="13448" customFormat="1" hidden="1" x14ac:dyDescent="0.25"/>
    <row r="13449" customFormat="1" hidden="1" x14ac:dyDescent="0.25"/>
    <row r="13450" customFormat="1" hidden="1" x14ac:dyDescent="0.25"/>
    <row r="13451" customFormat="1" hidden="1" x14ac:dyDescent="0.25"/>
    <row r="13452" customFormat="1" hidden="1" x14ac:dyDescent="0.25"/>
    <row r="13453" customFormat="1" hidden="1" x14ac:dyDescent="0.25"/>
    <row r="13454" customFormat="1" hidden="1" x14ac:dyDescent="0.25"/>
    <row r="13455" customFormat="1" hidden="1" x14ac:dyDescent="0.25"/>
    <row r="13456" customFormat="1" hidden="1" x14ac:dyDescent="0.25"/>
    <row r="13457" customFormat="1" hidden="1" x14ac:dyDescent="0.25"/>
    <row r="13458" customFormat="1" hidden="1" x14ac:dyDescent="0.25"/>
    <row r="13459" customFormat="1" hidden="1" x14ac:dyDescent="0.25"/>
    <row r="13460" customFormat="1" hidden="1" x14ac:dyDescent="0.25"/>
    <row r="13461" customFormat="1" hidden="1" x14ac:dyDescent="0.25"/>
    <row r="13462" customFormat="1" hidden="1" x14ac:dyDescent="0.25"/>
    <row r="13463" customFormat="1" hidden="1" x14ac:dyDescent="0.25"/>
    <row r="13464" customFormat="1" hidden="1" x14ac:dyDescent="0.25"/>
    <row r="13465" customFormat="1" hidden="1" x14ac:dyDescent="0.25"/>
    <row r="13466" customFormat="1" hidden="1" x14ac:dyDescent="0.25"/>
    <row r="13467" customFormat="1" hidden="1" x14ac:dyDescent="0.25"/>
    <row r="13468" customFormat="1" hidden="1" x14ac:dyDescent="0.25"/>
    <row r="13469" customFormat="1" hidden="1" x14ac:dyDescent="0.25"/>
    <row r="13470" customFormat="1" hidden="1" x14ac:dyDescent="0.25"/>
    <row r="13471" customFormat="1" hidden="1" x14ac:dyDescent="0.25"/>
    <row r="13472" customFormat="1" hidden="1" x14ac:dyDescent="0.25"/>
    <row r="13473" customFormat="1" hidden="1" x14ac:dyDescent="0.25"/>
    <row r="13474" customFormat="1" hidden="1" x14ac:dyDescent="0.25"/>
    <row r="13475" customFormat="1" hidden="1" x14ac:dyDescent="0.25"/>
    <row r="13476" customFormat="1" hidden="1" x14ac:dyDescent="0.25"/>
    <row r="13477" customFormat="1" hidden="1" x14ac:dyDescent="0.25"/>
    <row r="13478" customFormat="1" hidden="1" x14ac:dyDescent="0.25"/>
    <row r="13479" customFormat="1" hidden="1" x14ac:dyDescent="0.25"/>
    <row r="13480" customFormat="1" hidden="1" x14ac:dyDescent="0.25"/>
    <row r="13481" customFormat="1" hidden="1" x14ac:dyDescent="0.25"/>
    <row r="13482" customFormat="1" hidden="1" x14ac:dyDescent="0.25"/>
    <row r="13483" customFormat="1" hidden="1" x14ac:dyDescent="0.25"/>
    <row r="13484" customFormat="1" hidden="1" x14ac:dyDescent="0.25"/>
    <row r="13485" customFormat="1" hidden="1" x14ac:dyDescent="0.25"/>
    <row r="13486" customFormat="1" hidden="1" x14ac:dyDescent="0.25"/>
    <row r="13487" customFormat="1" hidden="1" x14ac:dyDescent="0.25"/>
    <row r="13488" customFormat="1" hidden="1" x14ac:dyDescent="0.25"/>
    <row r="13489" customFormat="1" hidden="1" x14ac:dyDescent="0.25"/>
    <row r="13490" customFormat="1" hidden="1" x14ac:dyDescent="0.25"/>
    <row r="13491" customFormat="1" hidden="1" x14ac:dyDescent="0.25"/>
    <row r="13492" customFormat="1" hidden="1" x14ac:dyDescent="0.25"/>
    <row r="13493" customFormat="1" hidden="1" x14ac:dyDescent="0.25"/>
    <row r="13494" customFormat="1" hidden="1" x14ac:dyDescent="0.25"/>
    <row r="13495" customFormat="1" hidden="1" x14ac:dyDescent="0.25"/>
    <row r="13496" customFormat="1" hidden="1" x14ac:dyDescent="0.25"/>
    <row r="13497" customFormat="1" hidden="1" x14ac:dyDescent="0.25"/>
    <row r="13498" customFormat="1" hidden="1" x14ac:dyDescent="0.25"/>
    <row r="13499" customFormat="1" hidden="1" x14ac:dyDescent="0.25"/>
    <row r="13500" customFormat="1" hidden="1" x14ac:dyDescent="0.25"/>
    <row r="13501" customFormat="1" hidden="1" x14ac:dyDescent="0.25"/>
    <row r="13502" customFormat="1" hidden="1" x14ac:dyDescent="0.25"/>
    <row r="13503" customFormat="1" hidden="1" x14ac:dyDescent="0.25"/>
    <row r="13504" customFormat="1" hidden="1" x14ac:dyDescent="0.25"/>
    <row r="13505" customFormat="1" hidden="1" x14ac:dyDescent="0.25"/>
    <row r="13506" customFormat="1" hidden="1" x14ac:dyDescent="0.25"/>
    <row r="13507" customFormat="1" hidden="1" x14ac:dyDescent="0.25"/>
    <row r="13508" customFormat="1" hidden="1" x14ac:dyDescent="0.25"/>
    <row r="13509" customFormat="1" hidden="1" x14ac:dyDescent="0.25"/>
    <row r="13510" customFormat="1" hidden="1" x14ac:dyDescent="0.25"/>
    <row r="13511" customFormat="1" hidden="1" x14ac:dyDescent="0.25"/>
    <row r="13512" customFormat="1" hidden="1" x14ac:dyDescent="0.25"/>
    <row r="13513" customFormat="1" hidden="1" x14ac:dyDescent="0.25"/>
    <row r="13514" customFormat="1" hidden="1" x14ac:dyDescent="0.25"/>
    <row r="13515" customFormat="1" hidden="1" x14ac:dyDescent="0.25"/>
    <row r="13516" customFormat="1" hidden="1" x14ac:dyDescent="0.25"/>
    <row r="13517" customFormat="1" hidden="1" x14ac:dyDescent="0.25"/>
    <row r="13518" customFormat="1" hidden="1" x14ac:dyDescent="0.25"/>
    <row r="13519" customFormat="1" hidden="1" x14ac:dyDescent="0.25"/>
    <row r="13520" customFormat="1" hidden="1" x14ac:dyDescent="0.25"/>
    <row r="13521" customFormat="1" hidden="1" x14ac:dyDescent="0.25"/>
    <row r="13522" customFormat="1" hidden="1" x14ac:dyDescent="0.25"/>
    <row r="13523" customFormat="1" hidden="1" x14ac:dyDescent="0.25"/>
    <row r="13524" customFormat="1" hidden="1" x14ac:dyDescent="0.25"/>
    <row r="13525" customFormat="1" hidden="1" x14ac:dyDescent="0.25"/>
    <row r="13526" customFormat="1" hidden="1" x14ac:dyDescent="0.25"/>
    <row r="13527" customFormat="1" hidden="1" x14ac:dyDescent="0.25"/>
    <row r="13528" customFormat="1" hidden="1" x14ac:dyDescent="0.25"/>
    <row r="13529" customFormat="1" hidden="1" x14ac:dyDescent="0.25"/>
    <row r="13530" customFormat="1" hidden="1" x14ac:dyDescent="0.25"/>
    <row r="13531" customFormat="1" hidden="1" x14ac:dyDescent="0.25"/>
    <row r="13532" customFormat="1" hidden="1" x14ac:dyDescent="0.25"/>
    <row r="13533" customFormat="1" hidden="1" x14ac:dyDescent="0.25"/>
    <row r="13534" customFormat="1" hidden="1" x14ac:dyDescent="0.25"/>
    <row r="13535" customFormat="1" hidden="1" x14ac:dyDescent="0.25"/>
    <row r="13536" customFormat="1" hidden="1" x14ac:dyDescent="0.25"/>
    <row r="13537" customFormat="1" hidden="1" x14ac:dyDescent="0.25"/>
    <row r="13538" customFormat="1" hidden="1" x14ac:dyDescent="0.25"/>
    <row r="13539" customFormat="1" hidden="1" x14ac:dyDescent="0.25"/>
    <row r="13540" customFormat="1" hidden="1" x14ac:dyDescent="0.25"/>
    <row r="13541" customFormat="1" hidden="1" x14ac:dyDescent="0.25"/>
    <row r="13542" customFormat="1" hidden="1" x14ac:dyDescent="0.25"/>
    <row r="13543" customFormat="1" hidden="1" x14ac:dyDescent="0.25"/>
    <row r="13544" customFormat="1" hidden="1" x14ac:dyDescent="0.25"/>
    <row r="13545" customFormat="1" hidden="1" x14ac:dyDescent="0.25"/>
    <row r="13546" customFormat="1" hidden="1" x14ac:dyDescent="0.25"/>
    <row r="13547" customFormat="1" hidden="1" x14ac:dyDescent="0.25"/>
    <row r="13548" customFormat="1" hidden="1" x14ac:dyDescent="0.25"/>
    <row r="13549" customFormat="1" hidden="1" x14ac:dyDescent="0.25"/>
    <row r="13550" customFormat="1" hidden="1" x14ac:dyDescent="0.25"/>
    <row r="13551" customFormat="1" hidden="1" x14ac:dyDescent="0.25"/>
    <row r="13552" customFormat="1" hidden="1" x14ac:dyDescent="0.25"/>
    <row r="13553" customFormat="1" hidden="1" x14ac:dyDescent="0.25"/>
    <row r="13554" customFormat="1" hidden="1" x14ac:dyDescent="0.25"/>
    <row r="13555" customFormat="1" hidden="1" x14ac:dyDescent="0.25"/>
    <row r="13556" customFormat="1" hidden="1" x14ac:dyDescent="0.25"/>
    <row r="13557" customFormat="1" hidden="1" x14ac:dyDescent="0.25"/>
    <row r="13558" customFormat="1" hidden="1" x14ac:dyDescent="0.25"/>
    <row r="13559" customFormat="1" hidden="1" x14ac:dyDescent="0.25"/>
    <row r="13560" customFormat="1" hidden="1" x14ac:dyDescent="0.25"/>
    <row r="13561" customFormat="1" hidden="1" x14ac:dyDescent="0.25"/>
    <row r="13562" customFormat="1" hidden="1" x14ac:dyDescent="0.25"/>
    <row r="13563" customFormat="1" hidden="1" x14ac:dyDescent="0.25"/>
    <row r="13564" customFormat="1" hidden="1" x14ac:dyDescent="0.25"/>
    <row r="13565" customFormat="1" hidden="1" x14ac:dyDescent="0.25"/>
    <row r="13566" customFormat="1" hidden="1" x14ac:dyDescent="0.25"/>
    <row r="13567" customFormat="1" hidden="1" x14ac:dyDescent="0.25"/>
    <row r="13568" customFormat="1" hidden="1" x14ac:dyDescent="0.25"/>
    <row r="13569" customFormat="1" hidden="1" x14ac:dyDescent="0.25"/>
    <row r="13570" customFormat="1" hidden="1" x14ac:dyDescent="0.25"/>
    <row r="13571" customFormat="1" hidden="1" x14ac:dyDescent="0.25"/>
    <row r="13572" customFormat="1" hidden="1" x14ac:dyDescent="0.25"/>
    <row r="13573" customFormat="1" hidden="1" x14ac:dyDescent="0.25"/>
    <row r="13574" customFormat="1" hidden="1" x14ac:dyDescent="0.25"/>
    <row r="13575" customFormat="1" hidden="1" x14ac:dyDescent="0.25"/>
    <row r="13576" customFormat="1" hidden="1" x14ac:dyDescent="0.25"/>
    <row r="13577" customFormat="1" hidden="1" x14ac:dyDescent="0.25"/>
    <row r="13578" customFormat="1" hidden="1" x14ac:dyDescent="0.25"/>
    <row r="13579" customFormat="1" hidden="1" x14ac:dyDescent="0.25"/>
    <row r="13580" customFormat="1" hidden="1" x14ac:dyDescent="0.25"/>
    <row r="13581" customFormat="1" hidden="1" x14ac:dyDescent="0.25"/>
    <row r="13582" customFormat="1" hidden="1" x14ac:dyDescent="0.25"/>
    <row r="13583" customFormat="1" hidden="1" x14ac:dyDescent="0.25"/>
    <row r="13584" customFormat="1" hidden="1" x14ac:dyDescent="0.25"/>
    <row r="13585" customFormat="1" hidden="1" x14ac:dyDescent="0.25"/>
    <row r="13586" customFormat="1" hidden="1" x14ac:dyDescent="0.25"/>
    <row r="13587" customFormat="1" hidden="1" x14ac:dyDescent="0.25"/>
    <row r="13588" customFormat="1" hidden="1" x14ac:dyDescent="0.25"/>
    <row r="13589" customFormat="1" hidden="1" x14ac:dyDescent="0.25"/>
    <row r="13590" customFormat="1" hidden="1" x14ac:dyDescent="0.25"/>
    <row r="13591" customFormat="1" hidden="1" x14ac:dyDescent="0.25"/>
    <row r="13592" customFormat="1" hidden="1" x14ac:dyDescent="0.25"/>
    <row r="13593" customFormat="1" hidden="1" x14ac:dyDescent="0.25"/>
    <row r="13594" customFormat="1" hidden="1" x14ac:dyDescent="0.25"/>
    <row r="13595" customFormat="1" hidden="1" x14ac:dyDescent="0.25"/>
    <row r="13596" customFormat="1" hidden="1" x14ac:dyDescent="0.25"/>
    <row r="13597" customFormat="1" hidden="1" x14ac:dyDescent="0.25"/>
    <row r="13598" customFormat="1" hidden="1" x14ac:dyDescent="0.25"/>
    <row r="13599" customFormat="1" hidden="1" x14ac:dyDescent="0.25"/>
    <row r="13600" customFormat="1" hidden="1" x14ac:dyDescent="0.25"/>
    <row r="13601" customFormat="1" hidden="1" x14ac:dyDescent="0.25"/>
    <row r="13602" customFormat="1" hidden="1" x14ac:dyDescent="0.25"/>
    <row r="13603" customFormat="1" hidden="1" x14ac:dyDescent="0.25"/>
    <row r="13604" customFormat="1" hidden="1" x14ac:dyDescent="0.25"/>
    <row r="13605" customFormat="1" hidden="1" x14ac:dyDescent="0.25"/>
    <row r="13606" customFormat="1" hidden="1" x14ac:dyDescent="0.25"/>
    <row r="13607" customFormat="1" hidden="1" x14ac:dyDescent="0.25"/>
    <row r="13608" customFormat="1" hidden="1" x14ac:dyDescent="0.25"/>
    <row r="13609" customFormat="1" hidden="1" x14ac:dyDescent="0.25"/>
    <row r="13610" customFormat="1" hidden="1" x14ac:dyDescent="0.25"/>
    <row r="13611" customFormat="1" hidden="1" x14ac:dyDescent="0.25"/>
    <row r="13612" customFormat="1" hidden="1" x14ac:dyDescent="0.25"/>
    <row r="13613" customFormat="1" hidden="1" x14ac:dyDescent="0.25"/>
    <row r="13614" customFormat="1" hidden="1" x14ac:dyDescent="0.25"/>
    <row r="13615" customFormat="1" hidden="1" x14ac:dyDescent="0.25"/>
    <row r="13616" customFormat="1" hidden="1" x14ac:dyDescent="0.25"/>
    <row r="13617" customFormat="1" hidden="1" x14ac:dyDescent="0.25"/>
    <row r="13618" customFormat="1" hidden="1" x14ac:dyDescent="0.25"/>
    <row r="13619" customFormat="1" hidden="1" x14ac:dyDescent="0.25"/>
    <row r="13620" customFormat="1" hidden="1" x14ac:dyDescent="0.25"/>
    <row r="13621" customFormat="1" hidden="1" x14ac:dyDescent="0.25"/>
    <row r="13622" customFormat="1" hidden="1" x14ac:dyDescent="0.25"/>
    <row r="13623" customFormat="1" hidden="1" x14ac:dyDescent="0.25"/>
    <row r="13624" customFormat="1" hidden="1" x14ac:dyDescent="0.25"/>
    <row r="13625" customFormat="1" hidden="1" x14ac:dyDescent="0.25"/>
    <row r="13626" customFormat="1" hidden="1" x14ac:dyDescent="0.25"/>
    <row r="13627" customFormat="1" hidden="1" x14ac:dyDescent="0.25"/>
    <row r="13628" customFormat="1" hidden="1" x14ac:dyDescent="0.25"/>
    <row r="13629" customFormat="1" hidden="1" x14ac:dyDescent="0.25"/>
    <row r="13630" customFormat="1" hidden="1" x14ac:dyDescent="0.25"/>
    <row r="13631" customFormat="1" hidden="1" x14ac:dyDescent="0.25"/>
    <row r="13632" customFormat="1" hidden="1" x14ac:dyDescent="0.25"/>
    <row r="13633" customFormat="1" hidden="1" x14ac:dyDescent="0.25"/>
    <row r="13634" customFormat="1" hidden="1" x14ac:dyDescent="0.25"/>
    <row r="13635" customFormat="1" hidden="1" x14ac:dyDescent="0.25"/>
    <row r="13636" customFormat="1" hidden="1" x14ac:dyDescent="0.25"/>
    <row r="13637" customFormat="1" hidden="1" x14ac:dyDescent="0.25"/>
    <row r="13638" customFormat="1" hidden="1" x14ac:dyDescent="0.25"/>
    <row r="13639" customFormat="1" hidden="1" x14ac:dyDescent="0.25"/>
    <row r="13640" customFormat="1" hidden="1" x14ac:dyDescent="0.25"/>
    <row r="13641" customFormat="1" hidden="1" x14ac:dyDescent="0.25"/>
    <row r="13642" customFormat="1" hidden="1" x14ac:dyDescent="0.25"/>
    <row r="13643" customFormat="1" hidden="1" x14ac:dyDescent="0.25"/>
    <row r="13644" customFormat="1" hidden="1" x14ac:dyDescent="0.25"/>
    <row r="13645" customFormat="1" hidden="1" x14ac:dyDescent="0.25"/>
    <row r="13646" customFormat="1" hidden="1" x14ac:dyDescent="0.25"/>
    <row r="13647" customFormat="1" hidden="1" x14ac:dyDescent="0.25"/>
    <row r="13648" customFormat="1" hidden="1" x14ac:dyDescent="0.25"/>
    <row r="13649" customFormat="1" hidden="1" x14ac:dyDescent="0.25"/>
    <row r="13650" customFormat="1" hidden="1" x14ac:dyDescent="0.25"/>
    <row r="13651" customFormat="1" hidden="1" x14ac:dyDescent="0.25"/>
    <row r="13652" customFormat="1" hidden="1" x14ac:dyDescent="0.25"/>
    <row r="13653" customFormat="1" hidden="1" x14ac:dyDescent="0.25"/>
    <row r="13654" customFormat="1" hidden="1" x14ac:dyDescent="0.25"/>
    <row r="13655" customFormat="1" hidden="1" x14ac:dyDescent="0.25"/>
    <row r="13656" customFormat="1" hidden="1" x14ac:dyDescent="0.25"/>
    <row r="13657" customFormat="1" hidden="1" x14ac:dyDescent="0.25"/>
    <row r="13658" customFormat="1" hidden="1" x14ac:dyDescent="0.25"/>
    <row r="13659" customFormat="1" hidden="1" x14ac:dyDescent="0.25"/>
    <row r="13660" customFormat="1" hidden="1" x14ac:dyDescent="0.25"/>
    <row r="13661" customFormat="1" hidden="1" x14ac:dyDescent="0.25"/>
    <row r="13662" customFormat="1" hidden="1" x14ac:dyDescent="0.25"/>
    <row r="13663" customFormat="1" hidden="1" x14ac:dyDescent="0.25"/>
    <row r="13664" customFormat="1" hidden="1" x14ac:dyDescent="0.25"/>
    <row r="13665" customFormat="1" hidden="1" x14ac:dyDescent="0.25"/>
    <row r="13666" customFormat="1" hidden="1" x14ac:dyDescent="0.25"/>
    <row r="13667" customFormat="1" hidden="1" x14ac:dyDescent="0.25"/>
    <row r="13668" customFormat="1" hidden="1" x14ac:dyDescent="0.25"/>
    <row r="13669" customFormat="1" hidden="1" x14ac:dyDescent="0.25"/>
    <row r="13670" customFormat="1" hidden="1" x14ac:dyDescent="0.25"/>
    <row r="13671" customFormat="1" hidden="1" x14ac:dyDescent="0.25"/>
    <row r="13672" customFormat="1" hidden="1" x14ac:dyDescent="0.25"/>
    <row r="13673" customFormat="1" hidden="1" x14ac:dyDescent="0.25"/>
    <row r="13674" customFormat="1" hidden="1" x14ac:dyDescent="0.25"/>
    <row r="13675" customFormat="1" hidden="1" x14ac:dyDescent="0.25"/>
    <row r="13676" customFormat="1" hidden="1" x14ac:dyDescent="0.25"/>
    <row r="13677" customFormat="1" hidden="1" x14ac:dyDescent="0.25"/>
    <row r="13678" customFormat="1" hidden="1" x14ac:dyDescent="0.25"/>
    <row r="13679" customFormat="1" hidden="1" x14ac:dyDescent="0.25"/>
    <row r="13680" customFormat="1" hidden="1" x14ac:dyDescent="0.25"/>
    <row r="13681" customFormat="1" hidden="1" x14ac:dyDescent="0.25"/>
    <row r="13682" customFormat="1" hidden="1" x14ac:dyDescent="0.25"/>
    <row r="13683" customFormat="1" hidden="1" x14ac:dyDescent="0.25"/>
    <row r="13684" customFormat="1" hidden="1" x14ac:dyDescent="0.25"/>
    <row r="13685" customFormat="1" hidden="1" x14ac:dyDescent="0.25"/>
    <row r="13686" customFormat="1" hidden="1" x14ac:dyDescent="0.25"/>
    <row r="13687" customFormat="1" hidden="1" x14ac:dyDescent="0.25"/>
    <row r="13688" customFormat="1" hidden="1" x14ac:dyDescent="0.25"/>
    <row r="13689" customFormat="1" hidden="1" x14ac:dyDescent="0.25"/>
    <row r="13690" customFormat="1" hidden="1" x14ac:dyDescent="0.25"/>
    <row r="13691" customFormat="1" hidden="1" x14ac:dyDescent="0.25"/>
    <row r="13692" customFormat="1" hidden="1" x14ac:dyDescent="0.25"/>
    <row r="13693" customFormat="1" hidden="1" x14ac:dyDescent="0.25"/>
    <row r="13694" customFormat="1" hidden="1" x14ac:dyDescent="0.25"/>
    <row r="13695" customFormat="1" hidden="1" x14ac:dyDescent="0.25"/>
    <row r="13696" customFormat="1" hidden="1" x14ac:dyDescent="0.25"/>
    <row r="13697" customFormat="1" hidden="1" x14ac:dyDescent="0.25"/>
    <row r="13698" customFormat="1" hidden="1" x14ac:dyDescent="0.25"/>
    <row r="13699" customFormat="1" hidden="1" x14ac:dyDescent="0.25"/>
    <row r="13700" customFormat="1" hidden="1" x14ac:dyDescent="0.25"/>
    <row r="13701" customFormat="1" hidden="1" x14ac:dyDescent="0.25"/>
    <row r="13702" customFormat="1" hidden="1" x14ac:dyDescent="0.25"/>
    <row r="13703" customFormat="1" hidden="1" x14ac:dyDescent="0.25"/>
    <row r="13704" customFormat="1" hidden="1" x14ac:dyDescent="0.25"/>
    <row r="13705" customFormat="1" hidden="1" x14ac:dyDescent="0.25"/>
    <row r="13706" customFormat="1" hidden="1" x14ac:dyDescent="0.25"/>
    <row r="13707" customFormat="1" hidden="1" x14ac:dyDescent="0.25"/>
    <row r="13708" customFormat="1" hidden="1" x14ac:dyDescent="0.25"/>
    <row r="13709" customFormat="1" hidden="1" x14ac:dyDescent="0.25"/>
    <row r="13710" customFormat="1" hidden="1" x14ac:dyDescent="0.25"/>
    <row r="13711" customFormat="1" hidden="1" x14ac:dyDescent="0.25"/>
    <row r="13712" customFormat="1" hidden="1" x14ac:dyDescent="0.25"/>
    <row r="13713" customFormat="1" hidden="1" x14ac:dyDescent="0.25"/>
    <row r="13714" customFormat="1" hidden="1" x14ac:dyDescent="0.25"/>
    <row r="13715" customFormat="1" hidden="1" x14ac:dyDescent="0.25"/>
    <row r="13716" customFormat="1" hidden="1" x14ac:dyDescent="0.25"/>
    <row r="13717" customFormat="1" hidden="1" x14ac:dyDescent="0.25"/>
    <row r="13718" customFormat="1" hidden="1" x14ac:dyDescent="0.25"/>
    <row r="13719" customFormat="1" hidden="1" x14ac:dyDescent="0.25"/>
    <row r="13720" customFormat="1" hidden="1" x14ac:dyDescent="0.25"/>
    <row r="13721" customFormat="1" hidden="1" x14ac:dyDescent="0.25"/>
    <row r="13722" customFormat="1" hidden="1" x14ac:dyDescent="0.25"/>
    <row r="13723" customFormat="1" hidden="1" x14ac:dyDescent="0.25"/>
    <row r="13724" customFormat="1" hidden="1" x14ac:dyDescent="0.25"/>
    <row r="13725" customFormat="1" hidden="1" x14ac:dyDescent="0.25"/>
    <row r="13726" customFormat="1" hidden="1" x14ac:dyDescent="0.25"/>
    <row r="13727" customFormat="1" hidden="1" x14ac:dyDescent="0.25"/>
    <row r="13728" customFormat="1" hidden="1" x14ac:dyDescent="0.25"/>
    <row r="13729" customFormat="1" hidden="1" x14ac:dyDescent="0.25"/>
    <row r="13730" customFormat="1" hidden="1" x14ac:dyDescent="0.25"/>
    <row r="13731" customFormat="1" hidden="1" x14ac:dyDescent="0.25"/>
    <row r="13732" customFormat="1" hidden="1" x14ac:dyDescent="0.25"/>
    <row r="13733" customFormat="1" hidden="1" x14ac:dyDescent="0.25"/>
    <row r="13734" customFormat="1" hidden="1" x14ac:dyDescent="0.25"/>
    <row r="13735" customFormat="1" hidden="1" x14ac:dyDescent="0.25"/>
    <row r="13736" customFormat="1" hidden="1" x14ac:dyDescent="0.25"/>
    <row r="13737" customFormat="1" hidden="1" x14ac:dyDescent="0.25"/>
    <row r="13738" customFormat="1" hidden="1" x14ac:dyDescent="0.25"/>
    <row r="13739" customFormat="1" hidden="1" x14ac:dyDescent="0.25"/>
    <row r="13740" customFormat="1" hidden="1" x14ac:dyDescent="0.25"/>
    <row r="13741" customFormat="1" hidden="1" x14ac:dyDescent="0.25"/>
    <row r="13742" customFormat="1" hidden="1" x14ac:dyDescent="0.25"/>
    <row r="13743" customFormat="1" hidden="1" x14ac:dyDescent="0.25"/>
    <row r="13744" customFormat="1" hidden="1" x14ac:dyDescent="0.25"/>
    <row r="13745" customFormat="1" hidden="1" x14ac:dyDescent="0.25"/>
    <row r="13746" customFormat="1" hidden="1" x14ac:dyDescent="0.25"/>
    <row r="13747" customFormat="1" hidden="1" x14ac:dyDescent="0.25"/>
    <row r="13748" customFormat="1" hidden="1" x14ac:dyDescent="0.25"/>
    <row r="13749" customFormat="1" hidden="1" x14ac:dyDescent="0.25"/>
    <row r="13750" customFormat="1" hidden="1" x14ac:dyDescent="0.25"/>
    <row r="13751" customFormat="1" hidden="1" x14ac:dyDescent="0.25"/>
    <row r="13752" customFormat="1" hidden="1" x14ac:dyDescent="0.25"/>
    <row r="13753" customFormat="1" hidden="1" x14ac:dyDescent="0.25"/>
    <row r="13754" customFormat="1" hidden="1" x14ac:dyDescent="0.25"/>
    <row r="13755" customFormat="1" hidden="1" x14ac:dyDescent="0.25"/>
    <row r="13756" customFormat="1" hidden="1" x14ac:dyDescent="0.25"/>
    <row r="13757" customFormat="1" hidden="1" x14ac:dyDescent="0.25"/>
    <row r="13758" customFormat="1" hidden="1" x14ac:dyDescent="0.25"/>
    <row r="13759" customFormat="1" hidden="1" x14ac:dyDescent="0.25"/>
    <row r="13760" customFormat="1" hidden="1" x14ac:dyDescent="0.25"/>
    <row r="13761" customFormat="1" hidden="1" x14ac:dyDescent="0.25"/>
    <row r="13762" customFormat="1" hidden="1" x14ac:dyDescent="0.25"/>
    <row r="13763" customFormat="1" hidden="1" x14ac:dyDescent="0.25"/>
    <row r="13764" customFormat="1" hidden="1" x14ac:dyDescent="0.25"/>
    <row r="13765" customFormat="1" hidden="1" x14ac:dyDescent="0.25"/>
    <row r="13766" customFormat="1" hidden="1" x14ac:dyDescent="0.25"/>
    <row r="13767" customFormat="1" hidden="1" x14ac:dyDescent="0.25"/>
    <row r="13768" customFormat="1" hidden="1" x14ac:dyDescent="0.25"/>
    <row r="13769" customFormat="1" hidden="1" x14ac:dyDescent="0.25"/>
    <row r="13770" customFormat="1" hidden="1" x14ac:dyDescent="0.25"/>
    <row r="13771" customFormat="1" hidden="1" x14ac:dyDescent="0.25"/>
    <row r="13772" customFormat="1" hidden="1" x14ac:dyDescent="0.25"/>
    <row r="13773" customFormat="1" hidden="1" x14ac:dyDescent="0.25"/>
    <row r="13774" customFormat="1" hidden="1" x14ac:dyDescent="0.25"/>
    <row r="13775" customFormat="1" hidden="1" x14ac:dyDescent="0.25"/>
    <row r="13776" customFormat="1" hidden="1" x14ac:dyDescent="0.25"/>
    <row r="13777" customFormat="1" hidden="1" x14ac:dyDescent="0.25"/>
    <row r="13778" customFormat="1" hidden="1" x14ac:dyDescent="0.25"/>
    <row r="13779" customFormat="1" hidden="1" x14ac:dyDescent="0.25"/>
    <row r="13780" customFormat="1" hidden="1" x14ac:dyDescent="0.25"/>
    <row r="13781" customFormat="1" hidden="1" x14ac:dyDescent="0.25"/>
    <row r="13782" customFormat="1" hidden="1" x14ac:dyDescent="0.25"/>
    <row r="13783" customFormat="1" hidden="1" x14ac:dyDescent="0.25"/>
    <row r="13784" customFormat="1" hidden="1" x14ac:dyDescent="0.25"/>
    <row r="13785" customFormat="1" hidden="1" x14ac:dyDescent="0.25"/>
    <row r="13786" customFormat="1" hidden="1" x14ac:dyDescent="0.25"/>
    <row r="13787" customFormat="1" hidden="1" x14ac:dyDescent="0.25"/>
    <row r="13788" customFormat="1" hidden="1" x14ac:dyDescent="0.25"/>
    <row r="13789" customFormat="1" hidden="1" x14ac:dyDescent="0.25"/>
    <row r="13790" customFormat="1" hidden="1" x14ac:dyDescent="0.25"/>
    <row r="13791" customFormat="1" hidden="1" x14ac:dyDescent="0.25"/>
    <row r="13792" customFormat="1" hidden="1" x14ac:dyDescent="0.25"/>
    <row r="13793" customFormat="1" hidden="1" x14ac:dyDescent="0.25"/>
    <row r="13794" customFormat="1" hidden="1" x14ac:dyDescent="0.25"/>
    <row r="13795" customFormat="1" hidden="1" x14ac:dyDescent="0.25"/>
    <row r="13796" customFormat="1" hidden="1" x14ac:dyDescent="0.25"/>
    <row r="13797" customFormat="1" hidden="1" x14ac:dyDescent="0.25"/>
    <row r="13798" customFormat="1" hidden="1" x14ac:dyDescent="0.25"/>
    <row r="13799" customFormat="1" hidden="1" x14ac:dyDescent="0.25"/>
    <row r="13800" customFormat="1" hidden="1" x14ac:dyDescent="0.25"/>
    <row r="13801" customFormat="1" hidden="1" x14ac:dyDescent="0.25"/>
    <row r="13802" customFormat="1" hidden="1" x14ac:dyDescent="0.25"/>
    <row r="13803" customFormat="1" hidden="1" x14ac:dyDescent="0.25"/>
    <row r="13804" customFormat="1" hidden="1" x14ac:dyDescent="0.25"/>
    <row r="13805" customFormat="1" hidden="1" x14ac:dyDescent="0.25"/>
    <row r="13806" customFormat="1" hidden="1" x14ac:dyDescent="0.25"/>
    <row r="13807" customFormat="1" hidden="1" x14ac:dyDescent="0.25"/>
    <row r="13808" customFormat="1" hidden="1" x14ac:dyDescent="0.25"/>
    <row r="13809" customFormat="1" hidden="1" x14ac:dyDescent="0.25"/>
    <row r="13810" customFormat="1" hidden="1" x14ac:dyDescent="0.25"/>
    <row r="13811" customFormat="1" hidden="1" x14ac:dyDescent="0.25"/>
    <row r="13812" customFormat="1" hidden="1" x14ac:dyDescent="0.25"/>
    <row r="13813" customFormat="1" hidden="1" x14ac:dyDescent="0.25"/>
    <row r="13814" customFormat="1" hidden="1" x14ac:dyDescent="0.25"/>
    <row r="13815" customFormat="1" hidden="1" x14ac:dyDescent="0.25"/>
    <row r="13816" customFormat="1" hidden="1" x14ac:dyDescent="0.25"/>
    <row r="13817" customFormat="1" hidden="1" x14ac:dyDescent="0.25"/>
    <row r="13818" customFormat="1" hidden="1" x14ac:dyDescent="0.25"/>
    <row r="13819" customFormat="1" hidden="1" x14ac:dyDescent="0.25"/>
    <row r="13820" customFormat="1" hidden="1" x14ac:dyDescent="0.25"/>
    <row r="13821" customFormat="1" hidden="1" x14ac:dyDescent="0.25"/>
    <row r="13822" customFormat="1" hidden="1" x14ac:dyDescent="0.25"/>
    <row r="13823" customFormat="1" hidden="1" x14ac:dyDescent="0.25"/>
    <row r="13824" customFormat="1" hidden="1" x14ac:dyDescent="0.25"/>
    <row r="13825" customFormat="1" hidden="1" x14ac:dyDescent="0.25"/>
    <row r="13826" customFormat="1" hidden="1" x14ac:dyDescent="0.25"/>
    <row r="13827" customFormat="1" hidden="1" x14ac:dyDescent="0.25"/>
    <row r="13828" customFormat="1" hidden="1" x14ac:dyDescent="0.25"/>
    <row r="13829" customFormat="1" hidden="1" x14ac:dyDescent="0.25"/>
    <row r="13830" customFormat="1" hidden="1" x14ac:dyDescent="0.25"/>
    <row r="13831" customFormat="1" hidden="1" x14ac:dyDescent="0.25"/>
    <row r="13832" customFormat="1" hidden="1" x14ac:dyDescent="0.25"/>
    <row r="13833" customFormat="1" hidden="1" x14ac:dyDescent="0.25"/>
    <row r="13834" customFormat="1" hidden="1" x14ac:dyDescent="0.25"/>
    <row r="13835" customFormat="1" hidden="1" x14ac:dyDescent="0.25"/>
    <row r="13836" customFormat="1" hidden="1" x14ac:dyDescent="0.25"/>
    <row r="13837" customFormat="1" hidden="1" x14ac:dyDescent="0.25"/>
    <row r="13838" customFormat="1" hidden="1" x14ac:dyDescent="0.25"/>
    <row r="13839" customFormat="1" hidden="1" x14ac:dyDescent="0.25"/>
    <row r="13840" customFormat="1" hidden="1" x14ac:dyDescent="0.25"/>
    <row r="13841" customFormat="1" hidden="1" x14ac:dyDescent="0.25"/>
    <row r="13842" customFormat="1" hidden="1" x14ac:dyDescent="0.25"/>
    <row r="13843" customFormat="1" hidden="1" x14ac:dyDescent="0.25"/>
    <row r="13844" customFormat="1" hidden="1" x14ac:dyDescent="0.25"/>
    <row r="13845" customFormat="1" hidden="1" x14ac:dyDescent="0.25"/>
    <row r="13846" customFormat="1" hidden="1" x14ac:dyDescent="0.25"/>
    <row r="13847" customFormat="1" hidden="1" x14ac:dyDescent="0.25"/>
    <row r="13848" customFormat="1" hidden="1" x14ac:dyDescent="0.25"/>
    <row r="13849" customFormat="1" hidden="1" x14ac:dyDescent="0.25"/>
    <row r="13850" customFormat="1" hidden="1" x14ac:dyDescent="0.25"/>
    <row r="13851" customFormat="1" hidden="1" x14ac:dyDescent="0.25"/>
    <row r="13852" customFormat="1" hidden="1" x14ac:dyDescent="0.25"/>
    <row r="13853" customFormat="1" hidden="1" x14ac:dyDescent="0.25"/>
    <row r="13854" customFormat="1" hidden="1" x14ac:dyDescent="0.25"/>
    <row r="13855" customFormat="1" hidden="1" x14ac:dyDescent="0.25"/>
    <row r="13856" customFormat="1" hidden="1" x14ac:dyDescent="0.25"/>
    <row r="13857" customFormat="1" hidden="1" x14ac:dyDescent="0.25"/>
    <row r="13858" customFormat="1" hidden="1" x14ac:dyDescent="0.25"/>
    <row r="13859" customFormat="1" hidden="1" x14ac:dyDescent="0.25"/>
    <row r="13860" customFormat="1" hidden="1" x14ac:dyDescent="0.25"/>
    <row r="13861" customFormat="1" hidden="1" x14ac:dyDescent="0.25"/>
    <row r="13862" customFormat="1" hidden="1" x14ac:dyDescent="0.25"/>
    <row r="13863" customFormat="1" hidden="1" x14ac:dyDescent="0.25"/>
    <row r="13864" customFormat="1" hidden="1" x14ac:dyDescent="0.25"/>
    <row r="13865" customFormat="1" hidden="1" x14ac:dyDescent="0.25"/>
    <row r="13866" customFormat="1" hidden="1" x14ac:dyDescent="0.25"/>
    <row r="13867" customFormat="1" hidden="1" x14ac:dyDescent="0.25"/>
    <row r="13868" customFormat="1" hidden="1" x14ac:dyDescent="0.25"/>
    <row r="13869" customFormat="1" hidden="1" x14ac:dyDescent="0.25"/>
    <row r="13870" customFormat="1" hidden="1" x14ac:dyDescent="0.25"/>
    <row r="13871" customFormat="1" hidden="1" x14ac:dyDescent="0.25"/>
    <row r="13872" customFormat="1" hidden="1" x14ac:dyDescent="0.25"/>
    <row r="13873" customFormat="1" hidden="1" x14ac:dyDescent="0.25"/>
    <row r="13874" customFormat="1" hidden="1" x14ac:dyDescent="0.25"/>
    <row r="13875" customFormat="1" hidden="1" x14ac:dyDescent="0.25"/>
    <row r="13876" customFormat="1" hidden="1" x14ac:dyDescent="0.25"/>
    <row r="13877" customFormat="1" hidden="1" x14ac:dyDescent="0.25"/>
    <row r="13878" customFormat="1" hidden="1" x14ac:dyDescent="0.25"/>
    <row r="13879" customFormat="1" hidden="1" x14ac:dyDescent="0.25"/>
    <row r="13880" customFormat="1" hidden="1" x14ac:dyDescent="0.25"/>
    <row r="13881" customFormat="1" hidden="1" x14ac:dyDescent="0.25"/>
    <row r="13882" customFormat="1" hidden="1" x14ac:dyDescent="0.25"/>
    <row r="13883" customFormat="1" hidden="1" x14ac:dyDescent="0.25"/>
    <row r="13884" customFormat="1" hidden="1" x14ac:dyDescent="0.25"/>
    <row r="13885" customFormat="1" hidden="1" x14ac:dyDescent="0.25"/>
    <row r="13886" customFormat="1" hidden="1" x14ac:dyDescent="0.25"/>
    <row r="13887" customFormat="1" hidden="1" x14ac:dyDescent="0.25"/>
    <row r="13888" customFormat="1" hidden="1" x14ac:dyDescent="0.25"/>
    <row r="13889" customFormat="1" hidden="1" x14ac:dyDescent="0.25"/>
    <row r="13890" customFormat="1" hidden="1" x14ac:dyDescent="0.25"/>
    <row r="13891" customFormat="1" hidden="1" x14ac:dyDescent="0.25"/>
    <row r="13892" customFormat="1" hidden="1" x14ac:dyDescent="0.25"/>
    <row r="13893" customFormat="1" hidden="1" x14ac:dyDescent="0.25"/>
    <row r="13894" customFormat="1" hidden="1" x14ac:dyDescent="0.25"/>
    <row r="13895" customFormat="1" hidden="1" x14ac:dyDescent="0.25"/>
    <row r="13896" customFormat="1" hidden="1" x14ac:dyDescent="0.25"/>
    <row r="13897" customFormat="1" hidden="1" x14ac:dyDescent="0.25"/>
    <row r="13898" customFormat="1" hidden="1" x14ac:dyDescent="0.25"/>
    <row r="13899" customFormat="1" hidden="1" x14ac:dyDescent="0.25"/>
    <row r="13900" customFormat="1" hidden="1" x14ac:dyDescent="0.25"/>
    <row r="13901" customFormat="1" hidden="1" x14ac:dyDescent="0.25"/>
    <row r="13902" customFormat="1" hidden="1" x14ac:dyDescent="0.25"/>
    <row r="13903" customFormat="1" hidden="1" x14ac:dyDescent="0.25"/>
    <row r="13904" customFormat="1" hidden="1" x14ac:dyDescent="0.25"/>
    <row r="13905" customFormat="1" hidden="1" x14ac:dyDescent="0.25"/>
    <row r="13906" customFormat="1" hidden="1" x14ac:dyDescent="0.25"/>
    <row r="13907" customFormat="1" hidden="1" x14ac:dyDescent="0.25"/>
    <row r="13908" customFormat="1" hidden="1" x14ac:dyDescent="0.25"/>
    <row r="13909" customFormat="1" hidden="1" x14ac:dyDescent="0.25"/>
    <row r="13910" customFormat="1" hidden="1" x14ac:dyDescent="0.25"/>
    <row r="13911" customFormat="1" hidden="1" x14ac:dyDescent="0.25"/>
    <row r="13912" customFormat="1" hidden="1" x14ac:dyDescent="0.25"/>
    <row r="13913" customFormat="1" hidden="1" x14ac:dyDescent="0.25"/>
    <row r="13914" customFormat="1" hidden="1" x14ac:dyDescent="0.25"/>
    <row r="13915" customFormat="1" hidden="1" x14ac:dyDescent="0.25"/>
    <row r="13916" customFormat="1" hidden="1" x14ac:dyDescent="0.25"/>
    <row r="13917" customFormat="1" hidden="1" x14ac:dyDescent="0.25"/>
    <row r="13918" customFormat="1" hidden="1" x14ac:dyDescent="0.25"/>
    <row r="13919" customFormat="1" hidden="1" x14ac:dyDescent="0.25"/>
    <row r="13920" customFormat="1" hidden="1" x14ac:dyDescent="0.25"/>
    <row r="13921" customFormat="1" hidden="1" x14ac:dyDescent="0.25"/>
    <row r="13922" customFormat="1" hidden="1" x14ac:dyDescent="0.25"/>
    <row r="13923" customFormat="1" hidden="1" x14ac:dyDescent="0.25"/>
    <row r="13924" customFormat="1" hidden="1" x14ac:dyDescent="0.25"/>
    <row r="13925" customFormat="1" hidden="1" x14ac:dyDescent="0.25"/>
    <row r="13926" customFormat="1" hidden="1" x14ac:dyDescent="0.25"/>
    <row r="13927" customFormat="1" hidden="1" x14ac:dyDescent="0.25"/>
    <row r="13928" customFormat="1" hidden="1" x14ac:dyDescent="0.25"/>
    <row r="13929" customFormat="1" hidden="1" x14ac:dyDescent="0.25"/>
    <row r="13930" customFormat="1" hidden="1" x14ac:dyDescent="0.25"/>
    <row r="13931" customFormat="1" hidden="1" x14ac:dyDescent="0.25"/>
    <row r="13932" customFormat="1" hidden="1" x14ac:dyDescent="0.25"/>
    <row r="13933" customFormat="1" hidden="1" x14ac:dyDescent="0.25"/>
    <row r="13934" customFormat="1" hidden="1" x14ac:dyDescent="0.25"/>
    <row r="13935" customFormat="1" hidden="1" x14ac:dyDescent="0.25"/>
    <row r="13936" customFormat="1" hidden="1" x14ac:dyDescent="0.25"/>
    <row r="13937" customFormat="1" hidden="1" x14ac:dyDescent="0.25"/>
    <row r="13938" customFormat="1" hidden="1" x14ac:dyDescent="0.25"/>
    <row r="13939" customFormat="1" hidden="1" x14ac:dyDescent="0.25"/>
    <row r="13940" customFormat="1" hidden="1" x14ac:dyDescent="0.25"/>
    <row r="13941" customFormat="1" hidden="1" x14ac:dyDescent="0.25"/>
    <row r="13942" customFormat="1" hidden="1" x14ac:dyDescent="0.25"/>
    <row r="13943" customFormat="1" hidden="1" x14ac:dyDescent="0.25"/>
    <row r="13944" customFormat="1" hidden="1" x14ac:dyDescent="0.25"/>
    <row r="13945" customFormat="1" hidden="1" x14ac:dyDescent="0.25"/>
    <row r="13946" customFormat="1" hidden="1" x14ac:dyDescent="0.25"/>
    <row r="13947" customFormat="1" hidden="1" x14ac:dyDescent="0.25"/>
    <row r="13948" customFormat="1" hidden="1" x14ac:dyDescent="0.25"/>
    <row r="13949" customFormat="1" hidden="1" x14ac:dyDescent="0.25"/>
    <row r="13950" customFormat="1" hidden="1" x14ac:dyDescent="0.25"/>
    <row r="13951" customFormat="1" hidden="1" x14ac:dyDescent="0.25"/>
    <row r="13952" customFormat="1" hidden="1" x14ac:dyDescent="0.25"/>
    <row r="13953" customFormat="1" hidden="1" x14ac:dyDescent="0.25"/>
    <row r="13954" customFormat="1" hidden="1" x14ac:dyDescent="0.25"/>
    <row r="13955" customFormat="1" hidden="1" x14ac:dyDescent="0.25"/>
    <row r="13956" customFormat="1" hidden="1" x14ac:dyDescent="0.25"/>
    <row r="13957" customFormat="1" hidden="1" x14ac:dyDescent="0.25"/>
    <row r="13958" customFormat="1" hidden="1" x14ac:dyDescent="0.25"/>
    <row r="13959" customFormat="1" hidden="1" x14ac:dyDescent="0.25"/>
    <row r="13960" customFormat="1" hidden="1" x14ac:dyDescent="0.25"/>
    <row r="13961" customFormat="1" hidden="1" x14ac:dyDescent="0.25"/>
    <row r="13962" customFormat="1" hidden="1" x14ac:dyDescent="0.25"/>
    <row r="13963" customFormat="1" hidden="1" x14ac:dyDescent="0.25"/>
    <row r="13964" customFormat="1" hidden="1" x14ac:dyDescent="0.25"/>
    <row r="13965" customFormat="1" hidden="1" x14ac:dyDescent="0.25"/>
    <row r="13966" customFormat="1" hidden="1" x14ac:dyDescent="0.25"/>
    <row r="13967" customFormat="1" hidden="1" x14ac:dyDescent="0.25"/>
    <row r="13968" customFormat="1" hidden="1" x14ac:dyDescent="0.25"/>
    <row r="13969" customFormat="1" hidden="1" x14ac:dyDescent="0.25"/>
    <row r="13970" customFormat="1" hidden="1" x14ac:dyDescent="0.25"/>
    <row r="13971" customFormat="1" hidden="1" x14ac:dyDescent="0.25"/>
    <row r="13972" customFormat="1" hidden="1" x14ac:dyDescent="0.25"/>
    <row r="13973" customFormat="1" hidden="1" x14ac:dyDescent="0.25"/>
    <row r="13974" customFormat="1" hidden="1" x14ac:dyDescent="0.25"/>
    <row r="13975" customFormat="1" hidden="1" x14ac:dyDescent="0.25"/>
    <row r="13976" customFormat="1" hidden="1" x14ac:dyDescent="0.25"/>
    <row r="13977" customFormat="1" hidden="1" x14ac:dyDescent="0.25"/>
    <row r="13978" customFormat="1" hidden="1" x14ac:dyDescent="0.25"/>
    <row r="13979" customFormat="1" hidden="1" x14ac:dyDescent="0.25"/>
    <row r="13980" customFormat="1" hidden="1" x14ac:dyDescent="0.25"/>
    <row r="13981" customFormat="1" hidden="1" x14ac:dyDescent="0.25"/>
    <row r="13982" customFormat="1" hidden="1" x14ac:dyDescent="0.25"/>
    <row r="13983" customFormat="1" hidden="1" x14ac:dyDescent="0.25"/>
    <row r="13984" customFormat="1" hidden="1" x14ac:dyDescent="0.25"/>
    <row r="13985" customFormat="1" hidden="1" x14ac:dyDescent="0.25"/>
    <row r="13986" customFormat="1" hidden="1" x14ac:dyDescent="0.25"/>
    <row r="13987" customFormat="1" hidden="1" x14ac:dyDescent="0.25"/>
    <row r="13988" customFormat="1" hidden="1" x14ac:dyDescent="0.25"/>
    <row r="13989" customFormat="1" hidden="1" x14ac:dyDescent="0.25"/>
    <row r="13990" customFormat="1" hidden="1" x14ac:dyDescent="0.25"/>
    <row r="13991" customFormat="1" hidden="1" x14ac:dyDescent="0.25"/>
    <row r="13992" customFormat="1" hidden="1" x14ac:dyDescent="0.25"/>
    <row r="13993" customFormat="1" hidden="1" x14ac:dyDescent="0.25"/>
    <row r="13994" customFormat="1" hidden="1" x14ac:dyDescent="0.25"/>
    <row r="13995" customFormat="1" hidden="1" x14ac:dyDescent="0.25"/>
    <row r="13996" customFormat="1" hidden="1" x14ac:dyDescent="0.25"/>
    <row r="13997" customFormat="1" hidden="1" x14ac:dyDescent="0.25"/>
    <row r="13998" customFormat="1" hidden="1" x14ac:dyDescent="0.25"/>
    <row r="13999" customFormat="1" hidden="1" x14ac:dyDescent="0.25"/>
    <row r="14000" customFormat="1" hidden="1" x14ac:dyDescent="0.25"/>
    <row r="14001" customFormat="1" hidden="1" x14ac:dyDescent="0.25"/>
    <row r="14002" customFormat="1" hidden="1" x14ac:dyDescent="0.25"/>
    <row r="14003" customFormat="1" hidden="1" x14ac:dyDescent="0.25"/>
    <row r="14004" customFormat="1" hidden="1" x14ac:dyDescent="0.25"/>
    <row r="14005" customFormat="1" hidden="1" x14ac:dyDescent="0.25"/>
    <row r="14006" customFormat="1" hidden="1" x14ac:dyDescent="0.25"/>
    <row r="14007" customFormat="1" hidden="1" x14ac:dyDescent="0.25"/>
    <row r="14008" customFormat="1" hidden="1" x14ac:dyDescent="0.25"/>
    <row r="14009" customFormat="1" hidden="1" x14ac:dyDescent="0.25"/>
    <row r="14010" customFormat="1" hidden="1" x14ac:dyDescent="0.25"/>
    <row r="14011" customFormat="1" hidden="1" x14ac:dyDescent="0.25"/>
    <row r="14012" customFormat="1" hidden="1" x14ac:dyDescent="0.25"/>
    <row r="14013" customFormat="1" hidden="1" x14ac:dyDescent="0.25"/>
    <row r="14014" customFormat="1" hidden="1" x14ac:dyDescent="0.25"/>
    <row r="14015" customFormat="1" hidden="1" x14ac:dyDescent="0.25"/>
    <row r="14016" customFormat="1" hidden="1" x14ac:dyDescent="0.25"/>
    <row r="14017" customFormat="1" hidden="1" x14ac:dyDescent="0.25"/>
    <row r="14018" customFormat="1" hidden="1" x14ac:dyDescent="0.25"/>
    <row r="14019" customFormat="1" hidden="1" x14ac:dyDescent="0.25"/>
    <row r="14020" customFormat="1" hidden="1" x14ac:dyDescent="0.25"/>
    <row r="14021" customFormat="1" hidden="1" x14ac:dyDescent="0.25"/>
    <row r="14022" customFormat="1" hidden="1" x14ac:dyDescent="0.25"/>
    <row r="14023" customFormat="1" hidden="1" x14ac:dyDescent="0.25"/>
    <row r="14024" customFormat="1" hidden="1" x14ac:dyDescent="0.25"/>
    <row r="14025" customFormat="1" hidden="1" x14ac:dyDescent="0.25"/>
    <row r="14026" customFormat="1" hidden="1" x14ac:dyDescent="0.25"/>
    <row r="14027" customFormat="1" hidden="1" x14ac:dyDescent="0.25"/>
    <row r="14028" customFormat="1" hidden="1" x14ac:dyDescent="0.25"/>
    <row r="14029" customFormat="1" hidden="1" x14ac:dyDescent="0.25"/>
    <row r="14030" customFormat="1" hidden="1" x14ac:dyDescent="0.25"/>
    <row r="14031" customFormat="1" hidden="1" x14ac:dyDescent="0.25"/>
    <row r="14032" customFormat="1" hidden="1" x14ac:dyDescent="0.25"/>
    <row r="14033" customFormat="1" hidden="1" x14ac:dyDescent="0.25"/>
    <row r="14034" customFormat="1" hidden="1" x14ac:dyDescent="0.25"/>
    <row r="14035" customFormat="1" hidden="1" x14ac:dyDescent="0.25"/>
    <row r="14036" customFormat="1" hidden="1" x14ac:dyDescent="0.25"/>
    <row r="14037" customFormat="1" hidden="1" x14ac:dyDescent="0.25"/>
    <row r="14038" customFormat="1" hidden="1" x14ac:dyDescent="0.25"/>
    <row r="14039" customFormat="1" hidden="1" x14ac:dyDescent="0.25"/>
    <row r="14040" customFormat="1" hidden="1" x14ac:dyDescent="0.25"/>
    <row r="14041" customFormat="1" hidden="1" x14ac:dyDescent="0.25"/>
    <row r="14042" customFormat="1" hidden="1" x14ac:dyDescent="0.25"/>
    <row r="14043" customFormat="1" hidden="1" x14ac:dyDescent="0.25"/>
    <row r="14044" customFormat="1" hidden="1" x14ac:dyDescent="0.25"/>
    <row r="14045" customFormat="1" hidden="1" x14ac:dyDescent="0.25"/>
    <row r="14046" customFormat="1" hidden="1" x14ac:dyDescent="0.25"/>
    <row r="14047" customFormat="1" hidden="1" x14ac:dyDescent="0.25"/>
    <row r="14048" customFormat="1" hidden="1" x14ac:dyDescent="0.25"/>
    <row r="14049" customFormat="1" hidden="1" x14ac:dyDescent="0.25"/>
    <row r="14050" customFormat="1" hidden="1" x14ac:dyDescent="0.25"/>
    <row r="14051" customFormat="1" hidden="1" x14ac:dyDescent="0.25"/>
    <row r="14052" customFormat="1" hidden="1" x14ac:dyDescent="0.25"/>
    <row r="14053" customFormat="1" hidden="1" x14ac:dyDescent="0.25"/>
    <row r="14054" customFormat="1" hidden="1" x14ac:dyDescent="0.25"/>
    <row r="14055" customFormat="1" hidden="1" x14ac:dyDescent="0.25"/>
    <row r="14056" customFormat="1" hidden="1" x14ac:dyDescent="0.25"/>
    <row r="14057" customFormat="1" hidden="1" x14ac:dyDescent="0.25"/>
    <row r="14058" customFormat="1" hidden="1" x14ac:dyDescent="0.25"/>
    <row r="14059" customFormat="1" hidden="1" x14ac:dyDescent="0.25"/>
    <row r="14060" customFormat="1" hidden="1" x14ac:dyDescent="0.25"/>
    <row r="14061" customFormat="1" hidden="1" x14ac:dyDescent="0.25"/>
    <row r="14062" customFormat="1" hidden="1" x14ac:dyDescent="0.25"/>
    <row r="14063" customFormat="1" hidden="1" x14ac:dyDescent="0.25"/>
    <row r="14064" customFormat="1" hidden="1" x14ac:dyDescent="0.25"/>
    <row r="14065" customFormat="1" hidden="1" x14ac:dyDescent="0.25"/>
    <row r="14066" customFormat="1" hidden="1" x14ac:dyDescent="0.25"/>
    <row r="14067" customFormat="1" hidden="1" x14ac:dyDescent="0.25"/>
    <row r="14068" customFormat="1" hidden="1" x14ac:dyDescent="0.25"/>
    <row r="14069" customFormat="1" hidden="1" x14ac:dyDescent="0.25"/>
    <row r="14070" customFormat="1" hidden="1" x14ac:dyDescent="0.25"/>
    <row r="14071" customFormat="1" hidden="1" x14ac:dyDescent="0.25"/>
    <row r="14072" customFormat="1" hidden="1" x14ac:dyDescent="0.25"/>
    <row r="14073" customFormat="1" hidden="1" x14ac:dyDescent="0.25"/>
    <row r="14074" customFormat="1" hidden="1" x14ac:dyDescent="0.25"/>
    <row r="14075" customFormat="1" hidden="1" x14ac:dyDescent="0.25"/>
    <row r="14076" customFormat="1" hidden="1" x14ac:dyDescent="0.25"/>
    <row r="14077" customFormat="1" hidden="1" x14ac:dyDescent="0.25"/>
    <row r="14078" customFormat="1" hidden="1" x14ac:dyDescent="0.25"/>
    <row r="14079" customFormat="1" hidden="1" x14ac:dyDescent="0.25"/>
    <row r="14080" customFormat="1" hidden="1" x14ac:dyDescent="0.25"/>
    <row r="14081" customFormat="1" hidden="1" x14ac:dyDescent="0.25"/>
    <row r="14082" customFormat="1" hidden="1" x14ac:dyDescent="0.25"/>
    <row r="14083" customFormat="1" hidden="1" x14ac:dyDescent="0.25"/>
    <row r="14084" customFormat="1" hidden="1" x14ac:dyDescent="0.25"/>
    <row r="14085" customFormat="1" hidden="1" x14ac:dyDescent="0.25"/>
    <row r="14086" customFormat="1" hidden="1" x14ac:dyDescent="0.25"/>
    <row r="14087" customFormat="1" hidden="1" x14ac:dyDescent="0.25"/>
    <row r="14088" customFormat="1" hidden="1" x14ac:dyDescent="0.25"/>
    <row r="14089" customFormat="1" hidden="1" x14ac:dyDescent="0.25"/>
    <row r="14090" customFormat="1" hidden="1" x14ac:dyDescent="0.25"/>
    <row r="14091" customFormat="1" hidden="1" x14ac:dyDescent="0.25"/>
    <row r="14092" customFormat="1" hidden="1" x14ac:dyDescent="0.25"/>
    <row r="14093" customFormat="1" hidden="1" x14ac:dyDescent="0.25"/>
    <row r="14094" customFormat="1" hidden="1" x14ac:dyDescent="0.25"/>
    <row r="14095" customFormat="1" hidden="1" x14ac:dyDescent="0.25"/>
    <row r="14096" customFormat="1" hidden="1" x14ac:dyDescent="0.25"/>
    <row r="14097" customFormat="1" hidden="1" x14ac:dyDescent="0.25"/>
    <row r="14098" customFormat="1" hidden="1" x14ac:dyDescent="0.25"/>
    <row r="14099" customFormat="1" hidden="1" x14ac:dyDescent="0.25"/>
    <row r="14100" customFormat="1" hidden="1" x14ac:dyDescent="0.25"/>
    <row r="14101" customFormat="1" hidden="1" x14ac:dyDescent="0.25"/>
    <row r="14102" customFormat="1" hidden="1" x14ac:dyDescent="0.25"/>
    <row r="14103" customFormat="1" hidden="1" x14ac:dyDescent="0.25"/>
    <row r="14104" customFormat="1" hidden="1" x14ac:dyDescent="0.25"/>
    <row r="14105" customFormat="1" hidden="1" x14ac:dyDescent="0.25"/>
    <row r="14106" customFormat="1" hidden="1" x14ac:dyDescent="0.25"/>
    <row r="14107" customFormat="1" hidden="1" x14ac:dyDescent="0.25"/>
    <row r="14108" customFormat="1" hidden="1" x14ac:dyDescent="0.25"/>
    <row r="14109" customFormat="1" hidden="1" x14ac:dyDescent="0.25"/>
    <row r="14110" customFormat="1" hidden="1" x14ac:dyDescent="0.25"/>
    <row r="14111" customFormat="1" hidden="1" x14ac:dyDescent="0.25"/>
    <row r="14112" customFormat="1" hidden="1" x14ac:dyDescent="0.25"/>
    <row r="14113" customFormat="1" hidden="1" x14ac:dyDescent="0.25"/>
    <row r="14114" customFormat="1" hidden="1" x14ac:dyDescent="0.25"/>
    <row r="14115" customFormat="1" hidden="1" x14ac:dyDescent="0.25"/>
    <row r="14116" customFormat="1" hidden="1" x14ac:dyDescent="0.25"/>
    <row r="14117" customFormat="1" hidden="1" x14ac:dyDescent="0.25"/>
    <row r="14118" customFormat="1" hidden="1" x14ac:dyDescent="0.25"/>
    <row r="14119" customFormat="1" hidden="1" x14ac:dyDescent="0.25"/>
    <row r="14120" customFormat="1" hidden="1" x14ac:dyDescent="0.25"/>
    <row r="14121" customFormat="1" hidden="1" x14ac:dyDescent="0.25"/>
    <row r="14122" customFormat="1" hidden="1" x14ac:dyDescent="0.25"/>
    <row r="14123" customFormat="1" hidden="1" x14ac:dyDescent="0.25"/>
    <row r="14124" customFormat="1" hidden="1" x14ac:dyDescent="0.25"/>
    <row r="14125" customFormat="1" hidden="1" x14ac:dyDescent="0.25"/>
    <row r="14126" customFormat="1" hidden="1" x14ac:dyDescent="0.25"/>
    <row r="14127" customFormat="1" hidden="1" x14ac:dyDescent="0.25"/>
    <row r="14128" customFormat="1" hidden="1" x14ac:dyDescent="0.25"/>
    <row r="14129" customFormat="1" hidden="1" x14ac:dyDescent="0.25"/>
    <row r="14130" customFormat="1" hidden="1" x14ac:dyDescent="0.25"/>
    <row r="14131" customFormat="1" hidden="1" x14ac:dyDescent="0.25"/>
    <row r="14132" customFormat="1" hidden="1" x14ac:dyDescent="0.25"/>
    <row r="14133" customFormat="1" hidden="1" x14ac:dyDescent="0.25"/>
    <row r="14134" customFormat="1" hidden="1" x14ac:dyDescent="0.25"/>
    <row r="14135" customFormat="1" hidden="1" x14ac:dyDescent="0.25"/>
    <row r="14136" customFormat="1" hidden="1" x14ac:dyDescent="0.25"/>
    <row r="14137" customFormat="1" hidden="1" x14ac:dyDescent="0.25"/>
    <row r="14138" customFormat="1" hidden="1" x14ac:dyDescent="0.25"/>
    <row r="14139" customFormat="1" hidden="1" x14ac:dyDescent="0.25"/>
    <row r="14140" customFormat="1" hidden="1" x14ac:dyDescent="0.25"/>
    <row r="14141" customFormat="1" hidden="1" x14ac:dyDescent="0.25"/>
    <row r="14142" customFormat="1" hidden="1" x14ac:dyDescent="0.25"/>
    <row r="14143" customFormat="1" hidden="1" x14ac:dyDescent="0.25"/>
    <row r="14144" customFormat="1" hidden="1" x14ac:dyDescent="0.25"/>
    <row r="14145" customFormat="1" hidden="1" x14ac:dyDescent="0.25"/>
    <row r="14146" customFormat="1" hidden="1" x14ac:dyDescent="0.25"/>
    <row r="14147" customFormat="1" hidden="1" x14ac:dyDescent="0.25"/>
    <row r="14148" customFormat="1" hidden="1" x14ac:dyDescent="0.25"/>
    <row r="14149" customFormat="1" hidden="1" x14ac:dyDescent="0.25"/>
    <row r="14150" customFormat="1" hidden="1" x14ac:dyDescent="0.25"/>
    <row r="14151" customFormat="1" hidden="1" x14ac:dyDescent="0.25"/>
    <row r="14152" customFormat="1" hidden="1" x14ac:dyDescent="0.25"/>
    <row r="14153" customFormat="1" hidden="1" x14ac:dyDescent="0.25"/>
    <row r="14154" customFormat="1" hidden="1" x14ac:dyDescent="0.25"/>
    <row r="14155" customFormat="1" hidden="1" x14ac:dyDescent="0.25"/>
    <row r="14156" customFormat="1" hidden="1" x14ac:dyDescent="0.25"/>
    <row r="14157" customFormat="1" hidden="1" x14ac:dyDescent="0.25"/>
    <row r="14158" customFormat="1" hidden="1" x14ac:dyDescent="0.25"/>
    <row r="14159" customFormat="1" hidden="1" x14ac:dyDescent="0.25"/>
    <row r="14160" customFormat="1" hidden="1" x14ac:dyDescent="0.25"/>
    <row r="14161" customFormat="1" hidden="1" x14ac:dyDescent="0.25"/>
    <row r="14162" customFormat="1" hidden="1" x14ac:dyDescent="0.25"/>
    <row r="14163" customFormat="1" hidden="1" x14ac:dyDescent="0.25"/>
    <row r="14164" customFormat="1" hidden="1" x14ac:dyDescent="0.25"/>
    <row r="14165" customFormat="1" hidden="1" x14ac:dyDescent="0.25"/>
    <row r="14166" customFormat="1" hidden="1" x14ac:dyDescent="0.25"/>
    <row r="14167" customFormat="1" hidden="1" x14ac:dyDescent="0.25"/>
    <row r="14168" customFormat="1" hidden="1" x14ac:dyDescent="0.25"/>
    <row r="14169" customFormat="1" hidden="1" x14ac:dyDescent="0.25"/>
    <row r="14170" customFormat="1" hidden="1" x14ac:dyDescent="0.25"/>
    <row r="14171" customFormat="1" hidden="1" x14ac:dyDescent="0.25"/>
    <row r="14172" customFormat="1" hidden="1" x14ac:dyDescent="0.25"/>
    <row r="14173" customFormat="1" hidden="1" x14ac:dyDescent="0.25"/>
    <row r="14174" customFormat="1" hidden="1" x14ac:dyDescent="0.25"/>
    <row r="14175" customFormat="1" hidden="1" x14ac:dyDescent="0.25"/>
    <row r="14176" customFormat="1" hidden="1" x14ac:dyDescent="0.25"/>
    <row r="14177" customFormat="1" hidden="1" x14ac:dyDescent="0.25"/>
    <row r="14178" customFormat="1" hidden="1" x14ac:dyDescent="0.25"/>
    <row r="14179" customFormat="1" hidden="1" x14ac:dyDescent="0.25"/>
    <row r="14180" customFormat="1" hidden="1" x14ac:dyDescent="0.25"/>
    <row r="14181" customFormat="1" hidden="1" x14ac:dyDescent="0.25"/>
    <row r="14182" customFormat="1" hidden="1" x14ac:dyDescent="0.25"/>
    <row r="14183" customFormat="1" hidden="1" x14ac:dyDescent="0.25"/>
    <row r="14184" customFormat="1" hidden="1" x14ac:dyDescent="0.25"/>
    <row r="14185" customFormat="1" hidden="1" x14ac:dyDescent="0.25"/>
    <row r="14186" customFormat="1" hidden="1" x14ac:dyDescent="0.25"/>
    <row r="14187" customFormat="1" hidden="1" x14ac:dyDescent="0.25"/>
    <row r="14188" customFormat="1" hidden="1" x14ac:dyDescent="0.25"/>
    <row r="14189" customFormat="1" hidden="1" x14ac:dyDescent="0.25"/>
    <row r="14190" customFormat="1" hidden="1" x14ac:dyDescent="0.25"/>
    <row r="14191" customFormat="1" hidden="1" x14ac:dyDescent="0.25"/>
    <row r="14192" customFormat="1" hidden="1" x14ac:dyDescent="0.25"/>
    <row r="14193" customFormat="1" hidden="1" x14ac:dyDescent="0.25"/>
    <row r="14194" customFormat="1" hidden="1" x14ac:dyDescent="0.25"/>
    <row r="14195" customFormat="1" hidden="1" x14ac:dyDescent="0.25"/>
    <row r="14196" customFormat="1" hidden="1" x14ac:dyDescent="0.25"/>
    <row r="14197" customFormat="1" hidden="1" x14ac:dyDescent="0.25"/>
    <row r="14198" customFormat="1" hidden="1" x14ac:dyDescent="0.25"/>
    <row r="14199" customFormat="1" hidden="1" x14ac:dyDescent="0.25"/>
    <row r="14200" customFormat="1" hidden="1" x14ac:dyDescent="0.25"/>
    <row r="14201" customFormat="1" hidden="1" x14ac:dyDescent="0.25"/>
    <row r="14202" customFormat="1" hidden="1" x14ac:dyDescent="0.25"/>
    <row r="14203" customFormat="1" hidden="1" x14ac:dyDescent="0.25"/>
    <row r="14204" customFormat="1" hidden="1" x14ac:dyDescent="0.25"/>
    <row r="14205" customFormat="1" hidden="1" x14ac:dyDescent="0.25"/>
    <row r="14206" customFormat="1" hidden="1" x14ac:dyDescent="0.25"/>
    <row r="14207" customFormat="1" hidden="1" x14ac:dyDescent="0.25"/>
    <row r="14208" customFormat="1" hidden="1" x14ac:dyDescent="0.25"/>
    <row r="14209" customFormat="1" hidden="1" x14ac:dyDescent="0.25"/>
    <row r="14210" customFormat="1" hidden="1" x14ac:dyDescent="0.25"/>
    <row r="14211" customFormat="1" hidden="1" x14ac:dyDescent="0.25"/>
    <row r="14212" customFormat="1" hidden="1" x14ac:dyDescent="0.25"/>
    <row r="14213" customFormat="1" hidden="1" x14ac:dyDescent="0.25"/>
    <row r="14214" customFormat="1" hidden="1" x14ac:dyDescent="0.25"/>
    <row r="14215" customFormat="1" hidden="1" x14ac:dyDescent="0.25"/>
    <row r="14216" customFormat="1" hidden="1" x14ac:dyDescent="0.25"/>
    <row r="14217" customFormat="1" hidden="1" x14ac:dyDescent="0.25"/>
    <row r="14218" customFormat="1" hidden="1" x14ac:dyDescent="0.25"/>
    <row r="14219" customFormat="1" hidden="1" x14ac:dyDescent="0.25"/>
    <row r="14220" customFormat="1" hidden="1" x14ac:dyDescent="0.25"/>
    <row r="14221" customFormat="1" hidden="1" x14ac:dyDescent="0.25"/>
    <row r="14222" customFormat="1" hidden="1" x14ac:dyDescent="0.25"/>
    <row r="14223" customFormat="1" hidden="1" x14ac:dyDescent="0.25"/>
    <row r="14224" customFormat="1" hidden="1" x14ac:dyDescent="0.25"/>
    <row r="14225" customFormat="1" hidden="1" x14ac:dyDescent="0.25"/>
    <row r="14226" customFormat="1" hidden="1" x14ac:dyDescent="0.25"/>
    <row r="14227" customFormat="1" hidden="1" x14ac:dyDescent="0.25"/>
    <row r="14228" customFormat="1" hidden="1" x14ac:dyDescent="0.25"/>
    <row r="14229" customFormat="1" hidden="1" x14ac:dyDescent="0.25"/>
    <row r="14230" customFormat="1" hidden="1" x14ac:dyDescent="0.25"/>
    <row r="14231" customFormat="1" hidden="1" x14ac:dyDescent="0.25"/>
    <row r="14232" customFormat="1" hidden="1" x14ac:dyDescent="0.25"/>
    <row r="14233" customFormat="1" hidden="1" x14ac:dyDescent="0.25"/>
    <row r="14234" customFormat="1" hidden="1" x14ac:dyDescent="0.25"/>
    <row r="14235" customFormat="1" hidden="1" x14ac:dyDescent="0.25"/>
    <row r="14236" customFormat="1" hidden="1" x14ac:dyDescent="0.25"/>
    <row r="14237" customFormat="1" hidden="1" x14ac:dyDescent="0.25"/>
    <row r="14238" customFormat="1" hidden="1" x14ac:dyDescent="0.25"/>
    <row r="14239" customFormat="1" hidden="1" x14ac:dyDescent="0.25"/>
    <row r="14240" customFormat="1" hidden="1" x14ac:dyDescent="0.25"/>
    <row r="14241" customFormat="1" hidden="1" x14ac:dyDescent="0.25"/>
    <row r="14242" customFormat="1" hidden="1" x14ac:dyDescent="0.25"/>
    <row r="14243" customFormat="1" hidden="1" x14ac:dyDescent="0.25"/>
    <row r="14244" customFormat="1" hidden="1" x14ac:dyDescent="0.25"/>
    <row r="14245" customFormat="1" hidden="1" x14ac:dyDescent="0.25"/>
    <row r="14246" customFormat="1" hidden="1" x14ac:dyDescent="0.25"/>
    <row r="14247" customFormat="1" hidden="1" x14ac:dyDescent="0.25"/>
    <row r="14248" customFormat="1" hidden="1" x14ac:dyDescent="0.25"/>
    <row r="14249" customFormat="1" hidden="1" x14ac:dyDescent="0.25"/>
    <row r="14250" customFormat="1" hidden="1" x14ac:dyDescent="0.25"/>
    <row r="14251" customFormat="1" hidden="1" x14ac:dyDescent="0.25"/>
    <row r="14252" customFormat="1" hidden="1" x14ac:dyDescent="0.25"/>
    <row r="14253" customFormat="1" hidden="1" x14ac:dyDescent="0.25"/>
    <row r="14254" customFormat="1" hidden="1" x14ac:dyDescent="0.25"/>
    <row r="14255" customFormat="1" hidden="1" x14ac:dyDescent="0.25"/>
    <row r="14256" customFormat="1" hidden="1" x14ac:dyDescent="0.25"/>
    <row r="14257" customFormat="1" hidden="1" x14ac:dyDescent="0.25"/>
    <row r="14258" customFormat="1" hidden="1" x14ac:dyDescent="0.25"/>
    <row r="14259" customFormat="1" hidden="1" x14ac:dyDescent="0.25"/>
    <row r="14260" customFormat="1" hidden="1" x14ac:dyDescent="0.25"/>
    <row r="14261" customFormat="1" hidden="1" x14ac:dyDescent="0.25"/>
    <row r="14262" customFormat="1" hidden="1" x14ac:dyDescent="0.25"/>
    <row r="14263" customFormat="1" hidden="1" x14ac:dyDescent="0.25"/>
    <row r="14264" customFormat="1" hidden="1" x14ac:dyDescent="0.25"/>
    <row r="14265" customFormat="1" hidden="1" x14ac:dyDescent="0.25"/>
    <row r="14266" customFormat="1" hidden="1" x14ac:dyDescent="0.25"/>
    <row r="14267" customFormat="1" hidden="1" x14ac:dyDescent="0.25"/>
    <row r="14268" customFormat="1" hidden="1" x14ac:dyDescent="0.25"/>
    <row r="14269" customFormat="1" hidden="1" x14ac:dyDescent="0.25"/>
    <row r="14270" customFormat="1" hidden="1" x14ac:dyDescent="0.25"/>
    <row r="14271" customFormat="1" hidden="1" x14ac:dyDescent="0.25"/>
    <row r="14272" customFormat="1" hidden="1" x14ac:dyDescent="0.25"/>
    <row r="14273" customFormat="1" hidden="1" x14ac:dyDescent="0.25"/>
    <row r="14274" customFormat="1" hidden="1" x14ac:dyDescent="0.25"/>
    <row r="14275" customFormat="1" hidden="1" x14ac:dyDescent="0.25"/>
    <row r="14276" customFormat="1" hidden="1" x14ac:dyDescent="0.25"/>
    <row r="14277" customFormat="1" hidden="1" x14ac:dyDescent="0.25"/>
    <row r="14278" customFormat="1" hidden="1" x14ac:dyDescent="0.25"/>
    <row r="14279" customFormat="1" hidden="1" x14ac:dyDescent="0.25"/>
    <row r="14280" customFormat="1" hidden="1" x14ac:dyDescent="0.25"/>
    <row r="14281" customFormat="1" hidden="1" x14ac:dyDescent="0.25"/>
    <row r="14282" customFormat="1" hidden="1" x14ac:dyDescent="0.25"/>
    <row r="14283" customFormat="1" hidden="1" x14ac:dyDescent="0.25"/>
    <row r="14284" customFormat="1" hidden="1" x14ac:dyDescent="0.25"/>
    <row r="14285" customFormat="1" hidden="1" x14ac:dyDescent="0.25"/>
    <row r="14286" customFormat="1" hidden="1" x14ac:dyDescent="0.25"/>
    <row r="14287" customFormat="1" hidden="1" x14ac:dyDescent="0.25"/>
    <row r="14288" customFormat="1" hidden="1" x14ac:dyDescent="0.25"/>
    <row r="14289" customFormat="1" hidden="1" x14ac:dyDescent="0.25"/>
    <row r="14290" customFormat="1" hidden="1" x14ac:dyDescent="0.25"/>
    <row r="14291" customFormat="1" hidden="1" x14ac:dyDescent="0.25"/>
    <row r="14292" customFormat="1" hidden="1" x14ac:dyDescent="0.25"/>
    <row r="14293" customFormat="1" hidden="1" x14ac:dyDescent="0.25"/>
    <row r="14294" customFormat="1" hidden="1" x14ac:dyDescent="0.25"/>
    <row r="14295" customFormat="1" hidden="1" x14ac:dyDescent="0.25"/>
    <row r="14296" customFormat="1" hidden="1" x14ac:dyDescent="0.25"/>
    <row r="14297" customFormat="1" hidden="1" x14ac:dyDescent="0.25"/>
    <row r="14298" customFormat="1" hidden="1" x14ac:dyDescent="0.25"/>
    <row r="14299" customFormat="1" hidden="1" x14ac:dyDescent="0.25"/>
    <row r="14300" customFormat="1" hidden="1" x14ac:dyDescent="0.25"/>
    <row r="14301" customFormat="1" hidden="1" x14ac:dyDescent="0.25"/>
    <row r="14302" customFormat="1" hidden="1" x14ac:dyDescent="0.25"/>
    <row r="14303" customFormat="1" hidden="1" x14ac:dyDescent="0.25"/>
    <row r="14304" customFormat="1" hidden="1" x14ac:dyDescent="0.25"/>
    <row r="14305" customFormat="1" hidden="1" x14ac:dyDescent="0.25"/>
    <row r="14306" customFormat="1" hidden="1" x14ac:dyDescent="0.25"/>
    <row r="14307" customFormat="1" hidden="1" x14ac:dyDescent="0.25"/>
    <row r="14308" customFormat="1" hidden="1" x14ac:dyDescent="0.25"/>
    <row r="14309" customFormat="1" hidden="1" x14ac:dyDescent="0.25"/>
    <row r="14310" customFormat="1" hidden="1" x14ac:dyDescent="0.25"/>
    <row r="14311" customFormat="1" hidden="1" x14ac:dyDescent="0.25"/>
    <row r="14312" customFormat="1" hidden="1" x14ac:dyDescent="0.25"/>
    <row r="14313" customFormat="1" hidden="1" x14ac:dyDescent="0.25"/>
    <row r="14314" customFormat="1" hidden="1" x14ac:dyDescent="0.25"/>
    <row r="14315" customFormat="1" hidden="1" x14ac:dyDescent="0.25"/>
    <row r="14316" customFormat="1" hidden="1" x14ac:dyDescent="0.25"/>
    <row r="14317" customFormat="1" hidden="1" x14ac:dyDescent="0.25"/>
    <row r="14318" customFormat="1" hidden="1" x14ac:dyDescent="0.25"/>
    <row r="14319" customFormat="1" hidden="1" x14ac:dyDescent="0.25"/>
    <row r="14320" customFormat="1" hidden="1" x14ac:dyDescent="0.25"/>
    <row r="14321" customFormat="1" hidden="1" x14ac:dyDescent="0.25"/>
    <row r="14322" customFormat="1" hidden="1" x14ac:dyDescent="0.25"/>
    <row r="14323" customFormat="1" hidden="1" x14ac:dyDescent="0.25"/>
    <row r="14324" customFormat="1" hidden="1" x14ac:dyDescent="0.25"/>
    <row r="14325" customFormat="1" hidden="1" x14ac:dyDescent="0.25"/>
    <row r="14326" customFormat="1" hidden="1" x14ac:dyDescent="0.25"/>
    <row r="14327" customFormat="1" hidden="1" x14ac:dyDescent="0.25"/>
    <row r="14328" customFormat="1" hidden="1" x14ac:dyDescent="0.25"/>
    <row r="14329" customFormat="1" hidden="1" x14ac:dyDescent="0.25"/>
    <row r="14330" customFormat="1" hidden="1" x14ac:dyDescent="0.25"/>
    <row r="14331" customFormat="1" hidden="1" x14ac:dyDescent="0.25"/>
    <row r="14332" customFormat="1" hidden="1" x14ac:dyDescent="0.25"/>
    <row r="14333" customFormat="1" hidden="1" x14ac:dyDescent="0.25"/>
    <row r="14334" customFormat="1" hidden="1" x14ac:dyDescent="0.25"/>
    <row r="14335" customFormat="1" hidden="1" x14ac:dyDescent="0.25"/>
    <row r="14336" customFormat="1" hidden="1" x14ac:dyDescent="0.25"/>
    <row r="14337" customFormat="1" hidden="1" x14ac:dyDescent="0.25"/>
    <row r="14338" customFormat="1" hidden="1" x14ac:dyDescent="0.25"/>
    <row r="14339" customFormat="1" hidden="1" x14ac:dyDescent="0.25"/>
    <row r="14340" customFormat="1" hidden="1" x14ac:dyDescent="0.25"/>
    <row r="14341" customFormat="1" hidden="1" x14ac:dyDescent="0.25"/>
    <row r="14342" customFormat="1" hidden="1" x14ac:dyDescent="0.25"/>
    <row r="14343" customFormat="1" hidden="1" x14ac:dyDescent="0.25"/>
    <row r="14344" customFormat="1" hidden="1" x14ac:dyDescent="0.25"/>
    <row r="14345" customFormat="1" hidden="1" x14ac:dyDescent="0.25"/>
    <row r="14346" customFormat="1" hidden="1" x14ac:dyDescent="0.25"/>
    <row r="14347" customFormat="1" hidden="1" x14ac:dyDescent="0.25"/>
    <row r="14348" customFormat="1" hidden="1" x14ac:dyDescent="0.25"/>
    <row r="14349" customFormat="1" hidden="1" x14ac:dyDescent="0.25"/>
    <row r="14350" customFormat="1" hidden="1" x14ac:dyDescent="0.25"/>
    <row r="14351" customFormat="1" hidden="1" x14ac:dyDescent="0.25"/>
    <row r="14352" customFormat="1" hidden="1" x14ac:dyDescent="0.25"/>
    <row r="14353" customFormat="1" hidden="1" x14ac:dyDescent="0.25"/>
    <row r="14354" customFormat="1" hidden="1" x14ac:dyDescent="0.25"/>
    <row r="14355" customFormat="1" hidden="1" x14ac:dyDescent="0.25"/>
    <row r="14356" customFormat="1" hidden="1" x14ac:dyDescent="0.25"/>
    <row r="14357" customFormat="1" hidden="1" x14ac:dyDescent="0.25"/>
    <row r="14358" customFormat="1" hidden="1" x14ac:dyDescent="0.25"/>
    <row r="14359" customFormat="1" hidden="1" x14ac:dyDescent="0.25"/>
    <row r="14360" customFormat="1" hidden="1" x14ac:dyDescent="0.25"/>
    <row r="14361" customFormat="1" hidden="1" x14ac:dyDescent="0.25"/>
    <row r="14362" customFormat="1" hidden="1" x14ac:dyDescent="0.25"/>
    <row r="14363" customFormat="1" hidden="1" x14ac:dyDescent="0.25"/>
    <row r="14364" customFormat="1" hidden="1" x14ac:dyDescent="0.25"/>
    <row r="14365" customFormat="1" hidden="1" x14ac:dyDescent="0.25"/>
    <row r="14366" customFormat="1" hidden="1" x14ac:dyDescent="0.25"/>
    <row r="14367" customFormat="1" hidden="1" x14ac:dyDescent="0.25"/>
    <row r="14368" customFormat="1" hidden="1" x14ac:dyDescent="0.25"/>
    <row r="14369" customFormat="1" hidden="1" x14ac:dyDescent="0.25"/>
    <row r="14370" customFormat="1" hidden="1" x14ac:dyDescent="0.25"/>
    <row r="14371" customFormat="1" hidden="1" x14ac:dyDescent="0.25"/>
    <row r="14372" customFormat="1" hidden="1" x14ac:dyDescent="0.25"/>
    <row r="14373" customFormat="1" hidden="1" x14ac:dyDescent="0.25"/>
    <row r="14374" customFormat="1" hidden="1" x14ac:dyDescent="0.25"/>
    <row r="14375" customFormat="1" hidden="1" x14ac:dyDescent="0.25"/>
    <row r="14376" customFormat="1" hidden="1" x14ac:dyDescent="0.25"/>
    <row r="14377" customFormat="1" hidden="1" x14ac:dyDescent="0.25"/>
    <row r="14378" customFormat="1" hidden="1" x14ac:dyDescent="0.25"/>
    <row r="14379" customFormat="1" hidden="1" x14ac:dyDescent="0.25"/>
    <row r="14380" customFormat="1" hidden="1" x14ac:dyDescent="0.25"/>
    <row r="14381" customFormat="1" hidden="1" x14ac:dyDescent="0.25"/>
    <row r="14382" customFormat="1" hidden="1" x14ac:dyDescent="0.25"/>
    <row r="14383" customFormat="1" hidden="1" x14ac:dyDescent="0.25"/>
    <row r="14384" customFormat="1" hidden="1" x14ac:dyDescent="0.25"/>
    <row r="14385" customFormat="1" hidden="1" x14ac:dyDescent="0.25"/>
    <row r="14386" customFormat="1" hidden="1" x14ac:dyDescent="0.25"/>
    <row r="14387" customFormat="1" hidden="1" x14ac:dyDescent="0.25"/>
    <row r="14388" customFormat="1" hidden="1" x14ac:dyDescent="0.25"/>
    <row r="14389" customFormat="1" hidden="1" x14ac:dyDescent="0.25"/>
    <row r="14390" customFormat="1" hidden="1" x14ac:dyDescent="0.25"/>
    <row r="14391" customFormat="1" hidden="1" x14ac:dyDescent="0.25"/>
    <row r="14392" customFormat="1" hidden="1" x14ac:dyDescent="0.25"/>
    <row r="14393" customFormat="1" hidden="1" x14ac:dyDescent="0.25"/>
    <row r="14394" customFormat="1" hidden="1" x14ac:dyDescent="0.25"/>
    <row r="14395" customFormat="1" hidden="1" x14ac:dyDescent="0.25"/>
    <row r="14396" customFormat="1" hidden="1" x14ac:dyDescent="0.25"/>
    <row r="14397" customFormat="1" hidden="1" x14ac:dyDescent="0.25"/>
    <row r="14398" customFormat="1" hidden="1" x14ac:dyDescent="0.25"/>
    <row r="14399" customFormat="1" hidden="1" x14ac:dyDescent="0.25"/>
    <row r="14400" customFormat="1" hidden="1" x14ac:dyDescent="0.25"/>
    <row r="14401" customFormat="1" hidden="1" x14ac:dyDescent="0.25"/>
    <row r="14402" customFormat="1" hidden="1" x14ac:dyDescent="0.25"/>
    <row r="14403" customFormat="1" hidden="1" x14ac:dyDescent="0.25"/>
    <row r="14404" customFormat="1" hidden="1" x14ac:dyDescent="0.25"/>
    <row r="14405" customFormat="1" hidden="1" x14ac:dyDescent="0.25"/>
    <row r="14406" customFormat="1" hidden="1" x14ac:dyDescent="0.25"/>
    <row r="14407" customFormat="1" hidden="1" x14ac:dyDescent="0.25"/>
    <row r="14408" customFormat="1" hidden="1" x14ac:dyDescent="0.25"/>
    <row r="14409" customFormat="1" hidden="1" x14ac:dyDescent="0.25"/>
    <row r="14410" customFormat="1" hidden="1" x14ac:dyDescent="0.25"/>
    <row r="14411" customFormat="1" hidden="1" x14ac:dyDescent="0.25"/>
    <row r="14412" customFormat="1" hidden="1" x14ac:dyDescent="0.25"/>
    <row r="14413" customFormat="1" hidden="1" x14ac:dyDescent="0.25"/>
    <row r="14414" customFormat="1" hidden="1" x14ac:dyDescent="0.25"/>
    <row r="14415" customFormat="1" hidden="1" x14ac:dyDescent="0.25"/>
    <row r="14416" customFormat="1" hidden="1" x14ac:dyDescent="0.25"/>
    <row r="14417" customFormat="1" hidden="1" x14ac:dyDescent="0.25"/>
    <row r="14418" customFormat="1" hidden="1" x14ac:dyDescent="0.25"/>
    <row r="14419" customFormat="1" hidden="1" x14ac:dyDescent="0.25"/>
    <row r="14420" customFormat="1" hidden="1" x14ac:dyDescent="0.25"/>
    <row r="14421" customFormat="1" hidden="1" x14ac:dyDescent="0.25"/>
    <row r="14422" customFormat="1" hidden="1" x14ac:dyDescent="0.25"/>
    <row r="14423" customFormat="1" hidden="1" x14ac:dyDescent="0.25"/>
    <row r="14424" customFormat="1" hidden="1" x14ac:dyDescent="0.25"/>
    <row r="14425" customFormat="1" hidden="1" x14ac:dyDescent="0.25"/>
    <row r="14426" customFormat="1" hidden="1" x14ac:dyDescent="0.25"/>
    <row r="14427" customFormat="1" hidden="1" x14ac:dyDescent="0.25"/>
    <row r="14428" customFormat="1" hidden="1" x14ac:dyDescent="0.25"/>
    <row r="14429" customFormat="1" hidden="1" x14ac:dyDescent="0.25"/>
    <row r="14430" customFormat="1" hidden="1" x14ac:dyDescent="0.25"/>
    <row r="14431" customFormat="1" hidden="1" x14ac:dyDescent="0.25"/>
    <row r="14432" customFormat="1" hidden="1" x14ac:dyDescent="0.25"/>
    <row r="14433" customFormat="1" hidden="1" x14ac:dyDescent="0.25"/>
    <row r="14434" customFormat="1" hidden="1" x14ac:dyDescent="0.25"/>
    <row r="14435" customFormat="1" hidden="1" x14ac:dyDescent="0.25"/>
    <row r="14436" customFormat="1" hidden="1" x14ac:dyDescent="0.25"/>
    <row r="14437" customFormat="1" hidden="1" x14ac:dyDescent="0.25"/>
    <row r="14438" customFormat="1" hidden="1" x14ac:dyDescent="0.25"/>
    <row r="14439" customFormat="1" hidden="1" x14ac:dyDescent="0.25"/>
    <row r="14440" customFormat="1" hidden="1" x14ac:dyDescent="0.25"/>
    <row r="14441" customFormat="1" hidden="1" x14ac:dyDescent="0.25"/>
    <row r="14442" customFormat="1" hidden="1" x14ac:dyDescent="0.25"/>
    <row r="14443" customFormat="1" hidden="1" x14ac:dyDescent="0.25"/>
    <row r="14444" customFormat="1" hidden="1" x14ac:dyDescent="0.25"/>
    <row r="14445" customFormat="1" hidden="1" x14ac:dyDescent="0.25"/>
    <row r="14446" customFormat="1" hidden="1" x14ac:dyDescent="0.25"/>
    <row r="14447" customFormat="1" hidden="1" x14ac:dyDescent="0.25"/>
    <row r="14448" customFormat="1" hidden="1" x14ac:dyDescent="0.25"/>
    <row r="14449" customFormat="1" hidden="1" x14ac:dyDescent="0.25"/>
    <row r="14450" customFormat="1" hidden="1" x14ac:dyDescent="0.25"/>
    <row r="14451" customFormat="1" hidden="1" x14ac:dyDescent="0.25"/>
    <row r="14452" customFormat="1" hidden="1" x14ac:dyDescent="0.25"/>
    <row r="14453" customFormat="1" hidden="1" x14ac:dyDescent="0.25"/>
    <row r="14454" customFormat="1" hidden="1" x14ac:dyDescent="0.25"/>
    <row r="14455" customFormat="1" hidden="1" x14ac:dyDescent="0.25"/>
    <row r="14456" customFormat="1" hidden="1" x14ac:dyDescent="0.25"/>
    <row r="14457" customFormat="1" hidden="1" x14ac:dyDescent="0.25"/>
    <row r="14458" customFormat="1" hidden="1" x14ac:dyDescent="0.25"/>
    <row r="14459" customFormat="1" hidden="1" x14ac:dyDescent="0.25"/>
    <row r="14460" customFormat="1" hidden="1" x14ac:dyDescent="0.25"/>
    <row r="14461" customFormat="1" hidden="1" x14ac:dyDescent="0.25"/>
    <row r="14462" customFormat="1" hidden="1" x14ac:dyDescent="0.25"/>
    <row r="14463" customFormat="1" hidden="1" x14ac:dyDescent="0.25"/>
    <row r="14464" customFormat="1" hidden="1" x14ac:dyDescent="0.25"/>
    <row r="14465" customFormat="1" hidden="1" x14ac:dyDescent="0.25"/>
    <row r="14466" customFormat="1" hidden="1" x14ac:dyDescent="0.25"/>
    <row r="14467" customFormat="1" hidden="1" x14ac:dyDescent="0.25"/>
    <row r="14468" customFormat="1" hidden="1" x14ac:dyDescent="0.25"/>
    <row r="14469" customFormat="1" hidden="1" x14ac:dyDescent="0.25"/>
    <row r="14470" customFormat="1" hidden="1" x14ac:dyDescent="0.25"/>
    <row r="14471" customFormat="1" hidden="1" x14ac:dyDescent="0.25"/>
    <row r="14472" customFormat="1" hidden="1" x14ac:dyDescent="0.25"/>
    <row r="14473" customFormat="1" hidden="1" x14ac:dyDescent="0.25"/>
    <row r="14474" customFormat="1" hidden="1" x14ac:dyDescent="0.25"/>
    <row r="14475" customFormat="1" hidden="1" x14ac:dyDescent="0.25"/>
    <row r="14476" customFormat="1" hidden="1" x14ac:dyDescent="0.25"/>
    <row r="14477" customFormat="1" hidden="1" x14ac:dyDescent="0.25"/>
    <row r="14478" customFormat="1" hidden="1" x14ac:dyDescent="0.25"/>
    <row r="14479" customFormat="1" hidden="1" x14ac:dyDescent="0.25"/>
    <row r="14480" customFormat="1" hidden="1" x14ac:dyDescent="0.25"/>
    <row r="14481" customFormat="1" hidden="1" x14ac:dyDescent="0.25"/>
    <row r="14482" customFormat="1" hidden="1" x14ac:dyDescent="0.25"/>
    <row r="14483" customFormat="1" hidden="1" x14ac:dyDescent="0.25"/>
    <row r="14484" customFormat="1" hidden="1" x14ac:dyDescent="0.25"/>
    <row r="14485" customFormat="1" hidden="1" x14ac:dyDescent="0.25"/>
    <row r="14486" customFormat="1" hidden="1" x14ac:dyDescent="0.25"/>
    <row r="14487" customFormat="1" hidden="1" x14ac:dyDescent="0.25"/>
    <row r="14488" customFormat="1" hidden="1" x14ac:dyDescent="0.25"/>
    <row r="14489" customFormat="1" hidden="1" x14ac:dyDescent="0.25"/>
    <row r="14490" customFormat="1" hidden="1" x14ac:dyDescent="0.25"/>
    <row r="14491" customFormat="1" hidden="1" x14ac:dyDescent="0.25"/>
    <row r="14492" customFormat="1" hidden="1" x14ac:dyDescent="0.25"/>
    <row r="14493" customFormat="1" hidden="1" x14ac:dyDescent="0.25"/>
    <row r="14494" customFormat="1" hidden="1" x14ac:dyDescent="0.25"/>
    <row r="14495" customFormat="1" hidden="1" x14ac:dyDescent="0.25"/>
    <row r="14496" customFormat="1" hidden="1" x14ac:dyDescent="0.25"/>
    <row r="14497" customFormat="1" hidden="1" x14ac:dyDescent="0.25"/>
    <row r="14498" customFormat="1" hidden="1" x14ac:dyDescent="0.25"/>
    <row r="14499" customFormat="1" hidden="1" x14ac:dyDescent="0.25"/>
    <row r="14500" customFormat="1" hidden="1" x14ac:dyDescent="0.25"/>
    <row r="14501" customFormat="1" hidden="1" x14ac:dyDescent="0.25"/>
    <row r="14502" customFormat="1" hidden="1" x14ac:dyDescent="0.25"/>
    <row r="14503" customFormat="1" hidden="1" x14ac:dyDescent="0.25"/>
    <row r="14504" customFormat="1" hidden="1" x14ac:dyDescent="0.25"/>
    <row r="14505" customFormat="1" hidden="1" x14ac:dyDescent="0.25"/>
    <row r="14506" customFormat="1" hidden="1" x14ac:dyDescent="0.25"/>
    <row r="14507" customFormat="1" hidden="1" x14ac:dyDescent="0.25"/>
    <row r="14508" customFormat="1" hidden="1" x14ac:dyDescent="0.25"/>
    <row r="14509" customFormat="1" hidden="1" x14ac:dyDescent="0.25"/>
    <row r="14510" customFormat="1" hidden="1" x14ac:dyDescent="0.25"/>
    <row r="14511" customFormat="1" hidden="1" x14ac:dyDescent="0.25"/>
    <row r="14512" customFormat="1" hidden="1" x14ac:dyDescent="0.25"/>
    <row r="14513" customFormat="1" hidden="1" x14ac:dyDescent="0.25"/>
    <row r="14514" customFormat="1" hidden="1" x14ac:dyDescent="0.25"/>
    <row r="14515" customFormat="1" hidden="1" x14ac:dyDescent="0.25"/>
    <row r="14516" customFormat="1" hidden="1" x14ac:dyDescent="0.25"/>
    <row r="14517" customFormat="1" hidden="1" x14ac:dyDescent="0.25"/>
    <row r="14518" customFormat="1" hidden="1" x14ac:dyDescent="0.25"/>
    <row r="14519" customFormat="1" hidden="1" x14ac:dyDescent="0.25"/>
    <row r="14520" customFormat="1" hidden="1" x14ac:dyDescent="0.25"/>
    <row r="14521" customFormat="1" hidden="1" x14ac:dyDescent="0.25"/>
    <row r="14522" customFormat="1" hidden="1" x14ac:dyDescent="0.25"/>
    <row r="14523" customFormat="1" hidden="1" x14ac:dyDescent="0.25"/>
    <row r="14524" customFormat="1" hidden="1" x14ac:dyDescent="0.25"/>
    <row r="14525" customFormat="1" hidden="1" x14ac:dyDescent="0.25"/>
    <row r="14526" customFormat="1" hidden="1" x14ac:dyDescent="0.25"/>
    <row r="14527" customFormat="1" hidden="1" x14ac:dyDescent="0.25"/>
    <row r="14528" customFormat="1" hidden="1" x14ac:dyDescent="0.25"/>
    <row r="14529" customFormat="1" hidden="1" x14ac:dyDescent="0.25"/>
    <row r="14530" customFormat="1" hidden="1" x14ac:dyDescent="0.25"/>
    <row r="14531" customFormat="1" hidden="1" x14ac:dyDescent="0.25"/>
    <row r="14532" customFormat="1" hidden="1" x14ac:dyDescent="0.25"/>
    <row r="14533" customFormat="1" hidden="1" x14ac:dyDescent="0.25"/>
    <row r="14534" customFormat="1" hidden="1" x14ac:dyDescent="0.25"/>
    <row r="14535" customFormat="1" hidden="1" x14ac:dyDescent="0.25"/>
    <row r="14536" customFormat="1" hidden="1" x14ac:dyDescent="0.25"/>
    <row r="14537" customFormat="1" hidden="1" x14ac:dyDescent="0.25"/>
    <row r="14538" customFormat="1" hidden="1" x14ac:dyDescent="0.25"/>
    <row r="14539" customFormat="1" hidden="1" x14ac:dyDescent="0.25"/>
    <row r="14540" customFormat="1" hidden="1" x14ac:dyDescent="0.25"/>
    <row r="14541" customFormat="1" hidden="1" x14ac:dyDescent="0.25"/>
    <row r="14542" customFormat="1" hidden="1" x14ac:dyDescent="0.25"/>
    <row r="14543" customFormat="1" hidden="1" x14ac:dyDescent="0.25"/>
    <row r="14544" customFormat="1" hidden="1" x14ac:dyDescent="0.25"/>
    <row r="14545" customFormat="1" hidden="1" x14ac:dyDescent="0.25"/>
    <row r="14546" customFormat="1" hidden="1" x14ac:dyDescent="0.25"/>
    <row r="14547" customFormat="1" hidden="1" x14ac:dyDescent="0.25"/>
    <row r="14548" customFormat="1" hidden="1" x14ac:dyDescent="0.25"/>
    <row r="14549" customFormat="1" hidden="1" x14ac:dyDescent="0.25"/>
    <row r="14550" customFormat="1" hidden="1" x14ac:dyDescent="0.25"/>
    <row r="14551" customFormat="1" hidden="1" x14ac:dyDescent="0.25"/>
    <row r="14552" customFormat="1" hidden="1" x14ac:dyDescent="0.25"/>
    <row r="14553" customFormat="1" hidden="1" x14ac:dyDescent="0.25"/>
    <row r="14554" customFormat="1" hidden="1" x14ac:dyDescent="0.25"/>
    <row r="14555" customFormat="1" hidden="1" x14ac:dyDescent="0.25"/>
    <row r="14556" customFormat="1" hidden="1" x14ac:dyDescent="0.25"/>
    <row r="14557" customFormat="1" hidden="1" x14ac:dyDescent="0.25"/>
    <row r="14558" customFormat="1" hidden="1" x14ac:dyDescent="0.25"/>
    <row r="14559" customFormat="1" hidden="1" x14ac:dyDescent="0.25"/>
    <row r="14560" customFormat="1" hidden="1" x14ac:dyDescent="0.25"/>
    <row r="14561" customFormat="1" hidden="1" x14ac:dyDescent="0.25"/>
    <row r="14562" customFormat="1" hidden="1" x14ac:dyDescent="0.25"/>
    <row r="14563" customFormat="1" hidden="1" x14ac:dyDescent="0.25"/>
    <row r="14564" customFormat="1" hidden="1" x14ac:dyDescent="0.25"/>
    <row r="14565" customFormat="1" hidden="1" x14ac:dyDescent="0.25"/>
    <row r="14566" customFormat="1" hidden="1" x14ac:dyDescent="0.25"/>
    <row r="14567" customFormat="1" hidden="1" x14ac:dyDescent="0.25"/>
    <row r="14568" customFormat="1" hidden="1" x14ac:dyDescent="0.25"/>
    <row r="14569" customFormat="1" hidden="1" x14ac:dyDescent="0.25"/>
    <row r="14570" customFormat="1" hidden="1" x14ac:dyDescent="0.25"/>
    <row r="14571" customFormat="1" hidden="1" x14ac:dyDescent="0.25"/>
    <row r="14572" customFormat="1" hidden="1" x14ac:dyDescent="0.25"/>
    <row r="14573" customFormat="1" hidden="1" x14ac:dyDescent="0.25"/>
    <row r="14574" customFormat="1" hidden="1" x14ac:dyDescent="0.25"/>
    <row r="14575" customFormat="1" hidden="1" x14ac:dyDescent="0.25"/>
    <row r="14576" customFormat="1" hidden="1" x14ac:dyDescent="0.25"/>
    <row r="14577" customFormat="1" hidden="1" x14ac:dyDescent="0.25"/>
    <row r="14578" customFormat="1" hidden="1" x14ac:dyDescent="0.25"/>
    <row r="14579" customFormat="1" hidden="1" x14ac:dyDescent="0.25"/>
    <row r="14580" customFormat="1" hidden="1" x14ac:dyDescent="0.25"/>
    <row r="14581" customFormat="1" hidden="1" x14ac:dyDescent="0.25"/>
    <row r="14582" customFormat="1" hidden="1" x14ac:dyDescent="0.25"/>
    <row r="14583" customFormat="1" hidden="1" x14ac:dyDescent="0.25"/>
    <row r="14584" customFormat="1" hidden="1" x14ac:dyDescent="0.25"/>
    <row r="14585" customFormat="1" hidden="1" x14ac:dyDescent="0.25"/>
    <row r="14586" customFormat="1" hidden="1" x14ac:dyDescent="0.25"/>
    <row r="14587" customFormat="1" hidden="1" x14ac:dyDescent="0.25"/>
    <row r="14588" customFormat="1" hidden="1" x14ac:dyDescent="0.25"/>
    <row r="14589" customFormat="1" hidden="1" x14ac:dyDescent="0.25"/>
    <row r="14590" customFormat="1" hidden="1" x14ac:dyDescent="0.25"/>
    <row r="14591" customFormat="1" hidden="1" x14ac:dyDescent="0.25"/>
    <row r="14592" customFormat="1" hidden="1" x14ac:dyDescent="0.25"/>
    <row r="14593" customFormat="1" hidden="1" x14ac:dyDescent="0.25"/>
    <row r="14594" customFormat="1" hidden="1" x14ac:dyDescent="0.25"/>
    <row r="14595" customFormat="1" hidden="1" x14ac:dyDescent="0.25"/>
    <row r="14596" customFormat="1" hidden="1" x14ac:dyDescent="0.25"/>
    <row r="14597" customFormat="1" hidden="1" x14ac:dyDescent="0.25"/>
    <row r="14598" customFormat="1" hidden="1" x14ac:dyDescent="0.25"/>
    <row r="14599" customFormat="1" hidden="1" x14ac:dyDescent="0.25"/>
    <row r="14600" customFormat="1" hidden="1" x14ac:dyDescent="0.25"/>
    <row r="14601" customFormat="1" hidden="1" x14ac:dyDescent="0.25"/>
    <row r="14602" customFormat="1" hidden="1" x14ac:dyDescent="0.25"/>
    <row r="14603" customFormat="1" hidden="1" x14ac:dyDescent="0.25"/>
    <row r="14604" customFormat="1" hidden="1" x14ac:dyDescent="0.25"/>
    <row r="14605" customFormat="1" hidden="1" x14ac:dyDescent="0.25"/>
    <row r="14606" customFormat="1" hidden="1" x14ac:dyDescent="0.25"/>
    <row r="14607" customFormat="1" hidden="1" x14ac:dyDescent="0.25"/>
    <row r="14608" customFormat="1" hidden="1" x14ac:dyDescent="0.25"/>
    <row r="14609" customFormat="1" hidden="1" x14ac:dyDescent="0.25"/>
    <row r="14610" customFormat="1" hidden="1" x14ac:dyDescent="0.25"/>
    <row r="14611" customFormat="1" hidden="1" x14ac:dyDescent="0.25"/>
    <row r="14612" customFormat="1" hidden="1" x14ac:dyDescent="0.25"/>
    <row r="14613" customFormat="1" hidden="1" x14ac:dyDescent="0.25"/>
    <row r="14614" customFormat="1" hidden="1" x14ac:dyDescent="0.25"/>
    <row r="14615" customFormat="1" hidden="1" x14ac:dyDescent="0.25"/>
    <row r="14616" customFormat="1" hidden="1" x14ac:dyDescent="0.25"/>
    <row r="14617" customFormat="1" hidden="1" x14ac:dyDescent="0.25"/>
    <row r="14618" customFormat="1" hidden="1" x14ac:dyDescent="0.25"/>
    <row r="14619" customFormat="1" hidden="1" x14ac:dyDescent="0.25"/>
    <row r="14620" customFormat="1" hidden="1" x14ac:dyDescent="0.25"/>
    <row r="14621" customFormat="1" hidden="1" x14ac:dyDescent="0.25"/>
    <row r="14622" customFormat="1" hidden="1" x14ac:dyDescent="0.25"/>
    <row r="14623" customFormat="1" hidden="1" x14ac:dyDescent="0.25"/>
    <row r="14624" customFormat="1" hidden="1" x14ac:dyDescent="0.25"/>
    <row r="14625" customFormat="1" hidden="1" x14ac:dyDescent="0.25"/>
    <row r="14626" customFormat="1" hidden="1" x14ac:dyDescent="0.25"/>
    <row r="14627" customFormat="1" hidden="1" x14ac:dyDescent="0.25"/>
    <row r="14628" customFormat="1" hidden="1" x14ac:dyDescent="0.25"/>
    <row r="14629" customFormat="1" hidden="1" x14ac:dyDescent="0.25"/>
    <row r="14630" customFormat="1" hidden="1" x14ac:dyDescent="0.25"/>
    <row r="14631" customFormat="1" hidden="1" x14ac:dyDescent="0.25"/>
    <row r="14632" customFormat="1" hidden="1" x14ac:dyDescent="0.25"/>
    <row r="14633" customFormat="1" hidden="1" x14ac:dyDescent="0.25"/>
    <row r="14634" customFormat="1" hidden="1" x14ac:dyDescent="0.25"/>
    <row r="14635" customFormat="1" hidden="1" x14ac:dyDescent="0.25"/>
    <row r="14636" customFormat="1" hidden="1" x14ac:dyDescent="0.25"/>
    <row r="14637" customFormat="1" hidden="1" x14ac:dyDescent="0.25"/>
    <row r="14638" customFormat="1" hidden="1" x14ac:dyDescent="0.25"/>
    <row r="14639" customFormat="1" hidden="1" x14ac:dyDescent="0.25"/>
    <row r="14640" customFormat="1" hidden="1" x14ac:dyDescent="0.25"/>
    <row r="14641" customFormat="1" hidden="1" x14ac:dyDescent="0.25"/>
    <row r="14642" customFormat="1" hidden="1" x14ac:dyDescent="0.25"/>
    <row r="14643" customFormat="1" hidden="1" x14ac:dyDescent="0.25"/>
    <row r="14644" customFormat="1" hidden="1" x14ac:dyDescent="0.25"/>
    <row r="14645" customFormat="1" hidden="1" x14ac:dyDescent="0.25"/>
    <row r="14646" customFormat="1" hidden="1" x14ac:dyDescent="0.25"/>
    <row r="14647" customFormat="1" hidden="1" x14ac:dyDescent="0.25"/>
    <row r="14648" customFormat="1" hidden="1" x14ac:dyDescent="0.25"/>
    <row r="14649" customFormat="1" hidden="1" x14ac:dyDescent="0.25"/>
    <row r="14650" customFormat="1" hidden="1" x14ac:dyDescent="0.25"/>
    <row r="14651" customFormat="1" hidden="1" x14ac:dyDescent="0.25"/>
    <row r="14652" customFormat="1" hidden="1" x14ac:dyDescent="0.25"/>
    <row r="14653" customFormat="1" hidden="1" x14ac:dyDescent="0.25"/>
    <row r="14654" customFormat="1" hidden="1" x14ac:dyDescent="0.25"/>
    <row r="14655" customFormat="1" hidden="1" x14ac:dyDescent="0.25"/>
    <row r="14656" customFormat="1" hidden="1" x14ac:dyDescent="0.25"/>
    <row r="14657" customFormat="1" hidden="1" x14ac:dyDescent="0.25"/>
    <row r="14658" customFormat="1" hidden="1" x14ac:dyDescent="0.25"/>
    <row r="14659" customFormat="1" hidden="1" x14ac:dyDescent="0.25"/>
    <row r="14660" customFormat="1" hidden="1" x14ac:dyDescent="0.25"/>
    <row r="14661" customFormat="1" hidden="1" x14ac:dyDescent="0.25"/>
    <row r="14662" customFormat="1" hidden="1" x14ac:dyDescent="0.25"/>
    <row r="14663" customFormat="1" hidden="1" x14ac:dyDescent="0.25"/>
    <row r="14664" customFormat="1" hidden="1" x14ac:dyDescent="0.25"/>
    <row r="14665" customFormat="1" hidden="1" x14ac:dyDescent="0.25"/>
    <row r="14666" customFormat="1" hidden="1" x14ac:dyDescent="0.25"/>
    <row r="14667" customFormat="1" hidden="1" x14ac:dyDescent="0.25"/>
    <row r="14668" customFormat="1" hidden="1" x14ac:dyDescent="0.25"/>
    <row r="14669" customFormat="1" hidden="1" x14ac:dyDescent="0.25"/>
    <row r="14670" customFormat="1" hidden="1" x14ac:dyDescent="0.25"/>
    <row r="14671" customFormat="1" hidden="1" x14ac:dyDescent="0.25"/>
    <row r="14672" customFormat="1" hidden="1" x14ac:dyDescent="0.25"/>
    <row r="14673" customFormat="1" hidden="1" x14ac:dyDescent="0.25"/>
    <row r="14674" customFormat="1" hidden="1" x14ac:dyDescent="0.25"/>
    <row r="14675" customFormat="1" hidden="1" x14ac:dyDescent="0.25"/>
    <row r="14676" customFormat="1" hidden="1" x14ac:dyDescent="0.25"/>
    <row r="14677" customFormat="1" hidden="1" x14ac:dyDescent="0.25"/>
    <row r="14678" customFormat="1" hidden="1" x14ac:dyDescent="0.25"/>
    <row r="14679" customFormat="1" hidden="1" x14ac:dyDescent="0.25"/>
    <row r="14680" customFormat="1" hidden="1" x14ac:dyDescent="0.25"/>
    <row r="14681" customFormat="1" hidden="1" x14ac:dyDescent="0.25"/>
    <row r="14682" customFormat="1" hidden="1" x14ac:dyDescent="0.25"/>
    <row r="14683" customFormat="1" hidden="1" x14ac:dyDescent="0.25"/>
    <row r="14684" customFormat="1" hidden="1" x14ac:dyDescent="0.25"/>
    <row r="14685" customFormat="1" hidden="1" x14ac:dyDescent="0.25"/>
    <row r="14686" customFormat="1" hidden="1" x14ac:dyDescent="0.25"/>
    <row r="14687" customFormat="1" hidden="1" x14ac:dyDescent="0.25"/>
    <row r="14688" customFormat="1" hidden="1" x14ac:dyDescent="0.25"/>
    <row r="14689" customFormat="1" hidden="1" x14ac:dyDescent="0.25"/>
    <row r="14690" customFormat="1" hidden="1" x14ac:dyDescent="0.25"/>
    <row r="14691" customFormat="1" hidden="1" x14ac:dyDescent="0.25"/>
    <row r="14692" customFormat="1" hidden="1" x14ac:dyDescent="0.25"/>
    <row r="14693" customFormat="1" hidden="1" x14ac:dyDescent="0.25"/>
    <row r="14694" customFormat="1" hidden="1" x14ac:dyDescent="0.25"/>
    <row r="14695" customFormat="1" hidden="1" x14ac:dyDescent="0.25"/>
    <row r="14696" customFormat="1" hidden="1" x14ac:dyDescent="0.25"/>
    <row r="14697" customFormat="1" hidden="1" x14ac:dyDescent="0.25"/>
    <row r="14698" customFormat="1" hidden="1" x14ac:dyDescent="0.25"/>
    <row r="14699" customFormat="1" hidden="1" x14ac:dyDescent="0.25"/>
    <row r="14700" customFormat="1" hidden="1" x14ac:dyDescent="0.25"/>
    <row r="14701" customFormat="1" hidden="1" x14ac:dyDescent="0.25"/>
    <row r="14702" customFormat="1" hidden="1" x14ac:dyDescent="0.25"/>
    <row r="14703" customFormat="1" hidden="1" x14ac:dyDescent="0.25"/>
    <row r="14704" customFormat="1" hidden="1" x14ac:dyDescent="0.25"/>
    <row r="14705" customFormat="1" hidden="1" x14ac:dyDescent="0.25"/>
    <row r="14706" customFormat="1" hidden="1" x14ac:dyDescent="0.25"/>
    <row r="14707" customFormat="1" hidden="1" x14ac:dyDescent="0.25"/>
    <row r="14708" customFormat="1" hidden="1" x14ac:dyDescent="0.25"/>
    <row r="14709" customFormat="1" hidden="1" x14ac:dyDescent="0.25"/>
    <row r="14710" customFormat="1" hidden="1" x14ac:dyDescent="0.25"/>
    <row r="14711" customFormat="1" hidden="1" x14ac:dyDescent="0.25"/>
    <row r="14712" customFormat="1" hidden="1" x14ac:dyDescent="0.25"/>
    <row r="14713" customFormat="1" hidden="1" x14ac:dyDescent="0.25"/>
    <row r="14714" customFormat="1" hidden="1" x14ac:dyDescent="0.25"/>
    <row r="14715" customFormat="1" hidden="1" x14ac:dyDescent="0.25"/>
    <row r="14716" customFormat="1" hidden="1" x14ac:dyDescent="0.25"/>
    <row r="14717" customFormat="1" hidden="1" x14ac:dyDescent="0.25"/>
    <row r="14718" customFormat="1" hidden="1" x14ac:dyDescent="0.25"/>
    <row r="14719" customFormat="1" hidden="1" x14ac:dyDescent="0.25"/>
    <row r="14720" customFormat="1" hidden="1" x14ac:dyDescent="0.25"/>
    <row r="14721" customFormat="1" hidden="1" x14ac:dyDescent="0.25"/>
    <row r="14722" customFormat="1" hidden="1" x14ac:dyDescent="0.25"/>
    <row r="14723" customFormat="1" hidden="1" x14ac:dyDescent="0.25"/>
    <row r="14724" customFormat="1" hidden="1" x14ac:dyDescent="0.25"/>
    <row r="14725" customFormat="1" hidden="1" x14ac:dyDescent="0.25"/>
    <row r="14726" customFormat="1" hidden="1" x14ac:dyDescent="0.25"/>
    <row r="14727" customFormat="1" hidden="1" x14ac:dyDescent="0.25"/>
    <row r="14728" customFormat="1" hidden="1" x14ac:dyDescent="0.25"/>
    <row r="14729" customFormat="1" hidden="1" x14ac:dyDescent="0.25"/>
    <row r="14730" customFormat="1" hidden="1" x14ac:dyDescent="0.25"/>
    <row r="14731" customFormat="1" hidden="1" x14ac:dyDescent="0.25"/>
    <row r="14732" customFormat="1" hidden="1" x14ac:dyDescent="0.25"/>
    <row r="14733" customFormat="1" hidden="1" x14ac:dyDescent="0.25"/>
    <row r="14734" customFormat="1" hidden="1" x14ac:dyDescent="0.25"/>
    <row r="14735" customFormat="1" hidden="1" x14ac:dyDescent="0.25"/>
    <row r="14736" customFormat="1" hidden="1" x14ac:dyDescent="0.25"/>
    <row r="14737" customFormat="1" hidden="1" x14ac:dyDescent="0.25"/>
    <row r="14738" customFormat="1" hidden="1" x14ac:dyDescent="0.25"/>
    <row r="14739" customFormat="1" hidden="1" x14ac:dyDescent="0.25"/>
    <row r="14740" customFormat="1" hidden="1" x14ac:dyDescent="0.25"/>
    <row r="14741" customFormat="1" hidden="1" x14ac:dyDescent="0.25"/>
    <row r="14742" customFormat="1" hidden="1" x14ac:dyDescent="0.25"/>
    <row r="14743" customFormat="1" hidden="1" x14ac:dyDescent="0.25"/>
    <row r="14744" customFormat="1" hidden="1" x14ac:dyDescent="0.25"/>
    <row r="14745" customFormat="1" hidden="1" x14ac:dyDescent="0.25"/>
    <row r="14746" customFormat="1" hidden="1" x14ac:dyDescent="0.25"/>
    <row r="14747" customFormat="1" hidden="1" x14ac:dyDescent="0.25"/>
    <row r="14748" customFormat="1" hidden="1" x14ac:dyDescent="0.25"/>
    <row r="14749" customFormat="1" hidden="1" x14ac:dyDescent="0.25"/>
    <row r="14750" customFormat="1" hidden="1" x14ac:dyDescent="0.25"/>
    <row r="14751" customFormat="1" hidden="1" x14ac:dyDescent="0.25"/>
    <row r="14752" customFormat="1" hidden="1" x14ac:dyDescent="0.25"/>
    <row r="14753" customFormat="1" hidden="1" x14ac:dyDescent="0.25"/>
    <row r="14754" customFormat="1" hidden="1" x14ac:dyDescent="0.25"/>
    <row r="14755" customFormat="1" hidden="1" x14ac:dyDescent="0.25"/>
    <row r="14756" customFormat="1" hidden="1" x14ac:dyDescent="0.25"/>
    <row r="14757" customFormat="1" hidden="1" x14ac:dyDescent="0.25"/>
    <row r="14758" customFormat="1" hidden="1" x14ac:dyDescent="0.25"/>
    <row r="14759" customFormat="1" hidden="1" x14ac:dyDescent="0.25"/>
    <row r="14760" customFormat="1" hidden="1" x14ac:dyDescent="0.25"/>
    <row r="14761" customFormat="1" hidden="1" x14ac:dyDescent="0.25"/>
    <row r="14762" customFormat="1" hidden="1" x14ac:dyDescent="0.25"/>
    <row r="14763" customFormat="1" hidden="1" x14ac:dyDescent="0.25"/>
    <row r="14764" customFormat="1" hidden="1" x14ac:dyDescent="0.25"/>
    <row r="14765" customFormat="1" hidden="1" x14ac:dyDescent="0.25"/>
    <row r="14766" customFormat="1" hidden="1" x14ac:dyDescent="0.25"/>
    <row r="14767" customFormat="1" hidden="1" x14ac:dyDescent="0.25"/>
    <row r="14768" customFormat="1" hidden="1" x14ac:dyDescent="0.25"/>
    <row r="14769" customFormat="1" hidden="1" x14ac:dyDescent="0.25"/>
    <row r="14770" customFormat="1" hidden="1" x14ac:dyDescent="0.25"/>
    <row r="14771" customFormat="1" hidden="1" x14ac:dyDescent="0.25"/>
    <row r="14772" customFormat="1" hidden="1" x14ac:dyDescent="0.25"/>
    <row r="14773" customFormat="1" hidden="1" x14ac:dyDescent="0.25"/>
    <row r="14774" customFormat="1" hidden="1" x14ac:dyDescent="0.25"/>
    <row r="14775" customFormat="1" hidden="1" x14ac:dyDescent="0.25"/>
    <row r="14776" customFormat="1" hidden="1" x14ac:dyDescent="0.25"/>
    <row r="14777" customFormat="1" hidden="1" x14ac:dyDescent="0.25"/>
    <row r="14778" customFormat="1" hidden="1" x14ac:dyDescent="0.25"/>
    <row r="14779" customFormat="1" hidden="1" x14ac:dyDescent="0.25"/>
    <row r="14780" customFormat="1" hidden="1" x14ac:dyDescent="0.25"/>
    <row r="14781" customFormat="1" hidden="1" x14ac:dyDescent="0.25"/>
    <row r="14782" customFormat="1" hidden="1" x14ac:dyDescent="0.25"/>
    <row r="14783" customFormat="1" hidden="1" x14ac:dyDescent="0.25"/>
    <row r="14784" customFormat="1" hidden="1" x14ac:dyDescent="0.25"/>
    <row r="14785" customFormat="1" hidden="1" x14ac:dyDescent="0.25"/>
    <row r="14786" customFormat="1" hidden="1" x14ac:dyDescent="0.25"/>
    <row r="14787" customFormat="1" hidden="1" x14ac:dyDescent="0.25"/>
    <row r="14788" customFormat="1" hidden="1" x14ac:dyDescent="0.25"/>
    <row r="14789" customFormat="1" hidden="1" x14ac:dyDescent="0.25"/>
    <row r="14790" customFormat="1" hidden="1" x14ac:dyDescent="0.25"/>
    <row r="14791" customFormat="1" hidden="1" x14ac:dyDescent="0.25"/>
    <row r="14792" customFormat="1" hidden="1" x14ac:dyDescent="0.25"/>
    <row r="14793" customFormat="1" hidden="1" x14ac:dyDescent="0.25"/>
    <row r="14794" customFormat="1" hidden="1" x14ac:dyDescent="0.25"/>
    <row r="14795" customFormat="1" hidden="1" x14ac:dyDescent="0.25"/>
    <row r="14796" customFormat="1" hidden="1" x14ac:dyDescent="0.25"/>
    <row r="14797" customFormat="1" hidden="1" x14ac:dyDescent="0.25"/>
    <row r="14798" customFormat="1" hidden="1" x14ac:dyDescent="0.25"/>
    <row r="14799" customFormat="1" hidden="1" x14ac:dyDescent="0.25"/>
    <row r="14800" customFormat="1" hidden="1" x14ac:dyDescent="0.25"/>
    <row r="14801" customFormat="1" hidden="1" x14ac:dyDescent="0.25"/>
    <row r="14802" customFormat="1" hidden="1" x14ac:dyDescent="0.25"/>
    <row r="14803" customFormat="1" hidden="1" x14ac:dyDescent="0.25"/>
    <row r="14804" customFormat="1" hidden="1" x14ac:dyDescent="0.25"/>
    <row r="14805" customFormat="1" hidden="1" x14ac:dyDescent="0.25"/>
    <row r="14806" customFormat="1" hidden="1" x14ac:dyDescent="0.25"/>
    <row r="14807" customFormat="1" hidden="1" x14ac:dyDescent="0.25"/>
    <row r="14808" customFormat="1" hidden="1" x14ac:dyDescent="0.25"/>
    <row r="14809" customFormat="1" hidden="1" x14ac:dyDescent="0.25"/>
    <row r="14810" customFormat="1" hidden="1" x14ac:dyDescent="0.25"/>
    <row r="14811" customFormat="1" hidden="1" x14ac:dyDescent="0.25"/>
    <row r="14812" customFormat="1" hidden="1" x14ac:dyDescent="0.25"/>
    <row r="14813" customFormat="1" hidden="1" x14ac:dyDescent="0.25"/>
    <row r="14814" customFormat="1" hidden="1" x14ac:dyDescent="0.25"/>
    <row r="14815" customFormat="1" hidden="1" x14ac:dyDescent="0.25"/>
    <row r="14816" customFormat="1" hidden="1" x14ac:dyDescent="0.25"/>
    <row r="14817" customFormat="1" hidden="1" x14ac:dyDescent="0.25"/>
    <row r="14818" customFormat="1" hidden="1" x14ac:dyDescent="0.25"/>
    <row r="14819" customFormat="1" hidden="1" x14ac:dyDescent="0.25"/>
    <row r="14820" customFormat="1" hidden="1" x14ac:dyDescent="0.25"/>
    <row r="14821" customFormat="1" hidden="1" x14ac:dyDescent="0.25"/>
    <row r="14822" customFormat="1" hidden="1" x14ac:dyDescent="0.25"/>
    <row r="14823" customFormat="1" hidden="1" x14ac:dyDescent="0.25"/>
    <row r="14824" customFormat="1" hidden="1" x14ac:dyDescent="0.25"/>
    <row r="14825" customFormat="1" hidden="1" x14ac:dyDescent="0.25"/>
    <row r="14826" customFormat="1" hidden="1" x14ac:dyDescent="0.25"/>
    <row r="14827" customFormat="1" hidden="1" x14ac:dyDescent="0.25"/>
    <row r="14828" customFormat="1" hidden="1" x14ac:dyDescent="0.25"/>
    <row r="14829" customFormat="1" hidden="1" x14ac:dyDescent="0.25"/>
    <row r="14830" customFormat="1" hidden="1" x14ac:dyDescent="0.25"/>
    <row r="14831" customFormat="1" hidden="1" x14ac:dyDescent="0.25"/>
    <row r="14832" customFormat="1" hidden="1" x14ac:dyDescent="0.25"/>
    <row r="14833" customFormat="1" hidden="1" x14ac:dyDescent="0.25"/>
    <row r="14834" customFormat="1" hidden="1" x14ac:dyDescent="0.25"/>
    <row r="14835" customFormat="1" hidden="1" x14ac:dyDescent="0.25"/>
    <row r="14836" customFormat="1" hidden="1" x14ac:dyDescent="0.25"/>
    <row r="14837" customFormat="1" hidden="1" x14ac:dyDescent="0.25"/>
    <row r="14838" customFormat="1" hidden="1" x14ac:dyDescent="0.25"/>
    <row r="14839" customFormat="1" hidden="1" x14ac:dyDescent="0.25"/>
    <row r="14840" customFormat="1" hidden="1" x14ac:dyDescent="0.25"/>
    <row r="14841" customFormat="1" hidden="1" x14ac:dyDescent="0.25"/>
    <row r="14842" customFormat="1" hidden="1" x14ac:dyDescent="0.25"/>
    <row r="14843" customFormat="1" hidden="1" x14ac:dyDescent="0.25"/>
    <row r="14844" customFormat="1" hidden="1" x14ac:dyDescent="0.25"/>
    <row r="14845" customFormat="1" hidden="1" x14ac:dyDescent="0.25"/>
    <row r="14846" customFormat="1" hidden="1" x14ac:dyDescent="0.25"/>
    <row r="14847" customFormat="1" hidden="1" x14ac:dyDescent="0.25"/>
    <row r="14848" customFormat="1" hidden="1" x14ac:dyDescent="0.25"/>
    <row r="14849" customFormat="1" hidden="1" x14ac:dyDescent="0.25"/>
    <row r="14850" customFormat="1" hidden="1" x14ac:dyDescent="0.25"/>
    <row r="14851" customFormat="1" hidden="1" x14ac:dyDescent="0.25"/>
    <row r="14852" customFormat="1" hidden="1" x14ac:dyDescent="0.25"/>
    <row r="14853" customFormat="1" hidden="1" x14ac:dyDescent="0.25"/>
    <row r="14854" customFormat="1" hidden="1" x14ac:dyDescent="0.25"/>
    <row r="14855" customFormat="1" hidden="1" x14ac:dyDescent="0.25"/>
    <row r="14856" customFormat="1" hidden="1" x14ac:dyDescent="0.25"/>
    <row r="14857" customFormat="1" hidden="1" x14ac:dyDescent="0.25"/>
    <row r="14858" customFormat="1" hidden="1" x14ac:dyDescent="0.25"/>
    <row r="14859" customFormat="1" hidden="1" x14ac:dyDescent="0.25"/>
    <row r="14860" customFormat="1" hidden="1" x14ac:dyDescent="0.25"/>
    <row r="14861" customFormat="1" hidden="1" x14ac:dyDescent="0.25"/>
    <row r="14862" customFormat="1" hidden="1" x14ac:dyDescent="0.25"/>
    <row r="14863" customFormat="1" hidden="1" x14ac:dyDescent="0.25"/>
    <row r="14864" customFormat="1" hidden="1" x14ac:dyDescent="0.25"/>
    <row r="14865" customFormat="1" hidden="1" x14ac:dyDescent="0.25"/>
    <row r="14866" customFormat="1" hidden="1" x14ac:dyDescent="0.25"/>
    <row r="14867" customFormat="1" hidden="1" x14ac:dyDescent="0.25"/>
    <row r="14868" customFormat="1" hidden="1" x14ac:dyDescent="0.25"/>
    <row r="14869" customFormat="1" hidden="1" x14ac:dyDescent="0.25"/>
    <row r="14870" customFormat="1" hidden="1" x14ac:dyDescent="0.25"/>
    <row r="14871" customFormat="1" hidden="1" x14ac:dyDescent="0.25"/>
    <row r="14872" customFormat="1" hidden="1" x14ac:dyDescent="0.25"/>
    <row r="14873" customFormat="1" hidden="1" x14ac:dyDescent="0.25"/>
    <row r="14874" customFormat="1" hidden="1" x14ac:dyDescent="0.25"/>
    <row r="14875" customFormat="1" hidden="1" x14ac:dyDescent="0.25"/>
    <row r="14876" customFormat="1" hidden="1" x14ac:dyDescent="0.25"/>
    <row r="14877" customFormat="1" hidden="1" x14ac:dyDescent="0.25"/>
    <row r="14878" customFormat="1" hidden="1" x14ac:dyDescent="0.25"/>
    <row r="14879" customFormat="1" hidden="1" x14ac:dyDescent="0.25"/>
    <row r="14880" customFormat="1" hidden="1" x14ac:dyDescent="0.25"/>
    <row r="14881" customFormat="1" hidden="1" x14ac:dyDescent="0.25"/>
    <row r="14882" customFormat="1" hidden="1" x14ac:dyDescent="0.25"/>
    <row r="14883" customFormat="1" hidden="1" x14ac:dyDescent="0.25"/>
    <row r="14884" customFormat="1" hidden="1" x14ac:dyDescent="0.25"/>
    <row r="14885" customFormat="1" hidden="1" x14ac:dyDescent="0.25"/>
    <row r="14886" customFormat="1" hidden="1" x14ac:dyDescent="0.25"/>
    <row r="14887" customFormat="1" hidden="1" x14ac:dyDescent="0.25"/>
    <row r="14888" customFormat="1" hidden="1" x14ac:dyDescent="0.25"/>
    <row r="14889" customFormat="1" hidden="1" x14ac:dyDescent="0.25"/>
    <row r="14890" customFormat="1" hidden="1" x14ac:dyDescent="0.25"/>
    <row r="14891" customFormat="1" hidden="1" x14ac:dyDescent="0.25"/>
    <row r="14892" customFormat="1" hidden="1" x14ac:dyDescent="0.25"/>
    <row r="14893" customFormat="1" hidden="1" x14ac:dyDescent="0.25"/>
    <row r="14894" customFormat="1" hidden="1" x14ac:dyDescent="0.25"/>
    <row r="14895" customFormat="1" hidden="1" x14ac:dyDescent="0.25"/>
    <row r="14896" customFormat="1" hidden="1" x14ac:dyDescent="0.25"/>
    <row r="14897" customFormat="1" hidden="1" x14ac:dyDescent="0.25"/>
    <row r="14898" customFormat="1" hidden="1" x14ac:dyDescent="0.25"/>
    <row r="14899" customFormat="1" hidden="1" x14ac:dyDescent="0.25"/>
    <row r="14900" customFormat="1" hidden="1" x14ac:dyDescent="0.25"/>
    <row r="14901" customFormat="1" hidden="1" x14ac:dyDescent="0.25"/>
    <row r="14902" customFormat="1" hidden="1" x14ac:dyDescent="0.25"/>
    <row r="14903" customFormat="1" hidden="1" x14ac:dyDescent="0.25"/>
    <row r="14904" customFormat="1" hidden="1" x14ac:dyDescent="0.25"/>
    <row r="14905" customFormat="1" hidden="1" x14ac:dyDescent="0.25"/>
    <row r="14906" customFormat="1" hidden="1" x14ac:dyDescent="0.25"/>
    <row r="14907" customFormat="1" hidden="1" x14ac:dyDescent="0.25"/>
    <row r="14908" customFormat="1" hidden="1" x14ac:dyDescent="0.25"/>
    <row r="14909" customFormat="1" hidden="1" x14ac:dyDescent="0.25"/>
    <row r="14910" customFormat="1" hidden="1" x14ac:dyDescent="0.25"/>
    <row r="14911" customFormat="1" hidden="1" x14ac:dyDescent="0.25"/>
    <row r="14912" customFormat="1" hidden="1" x14ac:dyDescent="0.25"/>
    <row r="14913" customFormat="1" hidden="1" x14ac:dyDescent="0.25"/>
    <row r="14914" customFormat="1" hidden="1" x14ac:dyDescent="0.25"/>
    <row r="14915" customFormat="1" hidden="1" x14ac:dyDescent="0.25"/>
    <row r="14916" customFormat="1" hidden="1" x14ac:dyDescent="0.25"/>
    <row r="14917" customFormat="1" hidden="1" x14ac:dyDescent="0.25"/>
    <row r="14918" customFormat="1" hidden="1" x14ac:dyDescent="0.25"/>
    <row r="14919" customFormat="1" hidden="1" x14ac:dyDescent="0.25"/>
    <row r="14920" customFormat="1" hidden="1" x14ac:dyDescent="0.25"/>
    <row r="14921" customFormat="1" hidden="1" x14ac:dyDescent="0.25"/>
    <row r="14922" customFormat="1" hidden="1" x14ac:dyDescent="0.25"/>
    <row r="14923" customFormat="1" hidden="1" x14ac:dyDescent="0.25"/>
    <row r="14924" customFormat="1" hidden="1" x14ac:dyDescent="0.25"/>
    <row r="14925" customFormat="1" hidden="1" x14ac:dyDescent="0.25"/>
    <row r="14926" customFormat="1" hidden="1" x14ac:dyDescent="0.25"/>
    <row r="14927" customFormat="1" hidden="1" x14ac:dyDescent="0.25"/>
    <row r="14928" customFormat="1" hidden="1" x14ac:dyDescent="0.25"/>
    <row r="14929" customFormat="1" hidden="1" x14ac:dyDescent="0.25"/>
    <row r="14930" customFormat="1" hidden="1" x14ac:dyDescent="0.25"/>
    <row r="14931" customFormat="1" hidden="1" x14ac:dyDescent="0.25"/>
    <row r="14932" customFormat="1" hidden="1" x14ac:dyDescent="0.25"/>
    <row r="14933" customFormat="1" hidden="1" x14ac:dyDescent="0.25"/>
    <row r="14934" customFormat="1" hidden="1" x14ac:dyDescent="0.25"/>
    <row r="14935" customFormat="1" hidden="1" x14ac:dyDescent="0.25"/>
    <row r="14936" customFormat="1" hidden="1" x14ac:dyDescent="0.25"/>
    <row r="14937" customFormat="1" hidden="1" x14ac:dyDescent="0.25"/>
    <row r="14938" customFormat="1" hidden="1" x14ac:dyDescent="0.25"/>
    <row r="14939" customFormat="1" hidden="1" x14ac:dyDescent="0.25"/>
    <row r="14940" customFormat="1" hidden="1" x14ac:dyDescent="0.25"/>
    <row r="14941" customFormat="1" hidden="1" x14ac:dyDescent="0.25"/>
    <row r="14942" customFormat="1" hidden="1" x14ac:dyDescent="0.25"/>
    <row r="14943" customFormat="1" hidden="1" x14ac:dyDescent="0.25"/>
    <row r="14944" customFormat="1" hidden="1" x14ac:dyDescent="0.25"/>
    <row r="14945" customFormat="1" hidden="1" x14ac:dyDescent="0.25"/>
    <row r="14946" customFormat="1" hidden="1" x14ac:dyDescent="0.25"/>
    <row r="14947" customFormat="1" hidden="1" x14ac:dyDescent="0.25"/>
    <row r="14948" customFormat="1" hidden="1" x14ac:dyDescent="0.25"/>
    <row r="14949" customFormat="1" hidden="1" x14ac:dyDescent="0.25"/>
    <row r="14950" customFormat="1" hidden="1" x14ac:dyDescent="0.25"/>
    <row r="14951" customFormat="1" hidden="1" x14ac:dyDescent="0.25"/>
    <row r="14952" customFormat="1" hidden="1" x14ac:dyDescent="0.25"/>
    <row r="14953" customFormat="1" hidden="1" x14ac:dyDescent="0.25"/>
    <row r="14954" customFormat="1" hidden="1" x14ac:dyDescent="0.25"/>
    <row r="14955" customFormat="1" hidden="1" x14ac:dyDescent="0.25"/>
    <row r="14956" customFormat="1" hidden="1" x14ac:dyDescent="0.25"/>
    <row r="14957" customFormat="1" hidden="1" x14ac:dyDescent="0.25"/>
    <row r="14958" customFormat="1" hidden="1" x14ac:dyDescent="0.25"/>
    <row r="14959" customFormat="1" hidden="1" x14ac:dyDescent="0.25"/>
    <row r="14960" customFormat="1" hidden="1" x14ac:dyDescent="0.25"/>
    <row r="14961" customFormat="1" hidden="1" x14ac:dyDescent="0.25"/>
    <row r="14962" customFormat="1" hidden="1" x14ac:dyDescent="0.25"/>
    <row r="14963" customFormat="1" hidden="1" x14ac:dyDescent="0.25"/>
    <row r="14964" customFormat="1" hidden="1" x14ac:dyDescent="0.25"/>
    <row r="14965" customFormat="1" hidden="1" x14ac:dyDescent="0.25"/>
    <row r="14966" customFormat="1" hidden="1" x14ac:dyDescent="0.25"/>
    <row r="14967" customFormat="1" hidden="1" x14ac:dyDescent="0.25"/>
    <row r="14968" customFormat="1" hidden="1" x14ac:dyDescent="0.25"/>
    <row r="14969" customFormat="1" hidden="1" x14ac:dyDescent="0.25"/>
    <row r="14970" customFormat="1" hidden="1" x14ac:dyDescent="0.25"/>
    <row r="14971" customFormat="1" hidden="1" x14ac:dyDescent="0.25"/>
    <row r="14972" customFormat="1" hidden="1" x14ac:dyDescent="0.25"/>
    <row r="14973" customFormat="1" hidden="1" x14ac:dyDescent="0.25"/>
    <row r="14974" customFormat="1" hidden="1" x14ac:dyDescent="0.25"/>
    <row r="14975" customFormat="1" hidden="1" x14ac:dyDescent="0.25"/>
    <row r="14976" customFormat="1" hidden="1" x14ac:dyDescent="0.25"/>
    <row r="14977" customFormat="1" hidden="1" x14ac:dyDescent="0.25"/>
    <row r="14978" customFormat="1" hidden="1" x14ac:dyDescent="0.25"/>
    <row r="14979" customFormat="1" hidden="1" x14ac:dyDescent="0.25"/>
    <row r="14980" customFormat="1" hidden="1" x14ac:dyDescent="0.25"/>
    <row r="14981" customFormat="1" hidden="1" x14ac:dyDescent="0.25"/>
    <row r="14982" customFormat="1" hidden="1" x14ac:dyDescent="0.25"/>
    <row r="14983" customFormat="1" hidden="1" x14ac:dyDescent="0.25"/>
    <row r="14984" customFormat="1" hidden="1" x14ac:dyDescent="0.25"/>
    <row r="14985" customFormat="1" hidden="1" x14ac:dyDescent="0.25"/>
    <row r="14986" customFormat="1" hidden="1" x14ac:dyDescent="0.25"/>
    <row r="14987" customFormat="1" hidden="1" x14ac:dyDescent="0.25"/>
    <row r="14988" customFormat="1" hidden="1" x14ac:dyDescent="0.25"/>
    <row r="14989" customFormat="1" hidden="1" x14ac:dyDescent="0.25"/>
    <row r="14990" customFormat="1" hidden="1" x14ac:dyDescent="0.25"/>
    <row r="14991" customFormat="1" hidden="1" x14ac:dyDescent="0.25"/>
    <row r="14992" customFormat="1" hidden="1" x14ac:dyDescent="0.25"/>
    <row r="14993" customFormat="1" hidden="1" x14ac:dyDescent="0.25"/>
    <row r="14994" customFormat="1" hidden="1" x14ac:dyDescent="0.25"/>
    <row r="14995" customFormat="1" hidden="1" x14ac:dyDescent="0.25"/>
    <row r="14996" customFormat="1" hidden="1" x14ac:dyDescent="0.25"/>
    <row r="14997" customFormat="1" hidden="1" x14ac:dyDescent="0.25"/>
    <row r="14998" customFormat="1" hidden="1" x14ac:dyDescent="0.25"/>
    <row r="14999" customFormat="1" hidden="1" x14ac:dyDescent="0.25"/>
    <row r="15000" customFormat="1" hidden="1" x14ac:dyDescent="0.25"/>
    <row r="15001" customFormat="1" hidden="1" x14ac:dyDescent="0.25"/>
    <row r="15002" customFormat="1" hidden="1" x14ac:dyDescent="0.25"/>
    <row r="15003" customFormat="1" hidden="1" x14ac:dyDescent="0.25"/>
    <row r="15004" customFormat="1" hidden="1" x14ac:dyDescent="0.25"/>
    <row r="15005" customFormat="1" hidden="1" x14ac:dyDescent="0.25"/>
    <row r="15006" customFormat="1" hidden="1" x14ac:dyDescent="0.25"/>
    <row r="15007" customFormat="1" hidden="1" x14ac:dyDescent="0.25"/>
    <row r="15008" customFormat="1" hidden="1" x14ac:dyDescent="0.25"/>
    <row r="15009" customFormat="1" hidden="1" x14ac:dyDescent="0.25"/>
    <row r="15010" customFormat="1" hidden="1" x14ac:dyDescent="0.25"/>
    <row r="15011" customFormat="1" hidden="1" x14ac:dyDescent="0.25"/>
    <row r="15012" customFormat="1" hidden="1" x14ac:dyDescent="0.25"/>
    <row r="15013" customFormat="1" hidden="1" x14ac:dyDescent="0.25"/>
    <row r="15014" customFormat="1" hidden="1" x14ac:dyDescent="0.25"/>
    <row r="15015" customFormat="1" hidden="1" x14ac:dyDescent="0.25"/>
    <row r="15016" customFormat="1" hidden="1" x14ac:dyDescent="0.25"/>
    <row r="15017" customFormat="1" hidden="1" x14ac:dyDescent="0.25"/>
    <row r="15018" customFormat="1" hidden="1" x14ac:dyDescent="0.25"/>
    <row r="15019" customFormat="1" hidden="1" x14ac:dyDescent="0.25"/>
    <row r="15020" customFormat="1" hidden="1" x14ac:dyDescent="0.25"/>
    <row r="15021" customFormat="1" hidden="1" x14ac:dyDescent="0.25"/>
    <row r="15022" customFormat="1" hidden="1" x14ac:dyDescent="0.25"/>
    <row r="15023" customFormat="1" hidden="1" x14ac:dyDescent="0.25"/>
    <row r="15024" customFormat="1" hidden="1" x14ac:dyDescent="0.25"/>
    <row r="15025" customFormat="1" hidden="1" x14ac:dyDescent="0.25"/>
    <row r="15026" customFormat="1" hidden="1" x14ac:dyDescent="0.25"/>
    <row r="15027" customFormat="1" hidden="1" x14ac:dyDescent="0.25"/>
    <row r="15028" customFormat="1" hidden="1" x14ac:dyDescent="0.25"/>
    <row r="15029" customFormat="1" hidden="1" x14ac:dyDescent="0.25"/>
    <row r="15030" customFormat="1" hidden="1" x14ac:dyDescent="0.25"/>
    <row r="15031" customFormat="1" hidden="1" x14ac:dyDescent="0.25"/>
    <row r="15032" customFormat="1" hidden="1" x14ac:dyDescent="0.25"/>
    <row r="15033" customFormat="1" hidden="1" x14ac:dyDescent="0.25"/>
    <row r="15034" customFormat="1" hidden="1" x14ac:dyDescent="0.25"/>
    <row r="15035" customFormat="1" hidden="1" x14ac:dyDescent="0.25"/>
    <row r="15036" customFormat="1" hidden="1" x14ac:dyDescent="0.25"/>
    <row r="15037" customFormat="1" hidden="1" x14ac:dyDescent="0.25"/>
    <row r="15038" customFormat="1" hidden="1" x14ac:dyDescent="0.25"/>
    <row r="15039" customFormat="1" hidden="1" x14ac:dyDescent="0.25"/>
    <row r="15040" customFormat="1" hidden="1" x14ac:dyDescent="0.25"/>
    <row r="15041" customFormat="1" hidden="1" x14ac:dyDescent="0.25"/>
    <row r="15042" customFormat="1" hidden="1" x14ac:dyDescent="0.25"/>
    <row r="15043" customFormat="1" hidden="1" x14ac:dyDescent="0.25"/>
    <row r="15044" customFormat="1" hidden="1" x14ac:dyDescent="0.25"/>
    <row r="15045" customFormat="1" hidden="1" x14ac:dyDescent="0.25"/>
    <row r="15046" customFormat="1" hidden="1" x14ac:dyDescent="0.25"/>
    <row r="15047" customFormat="1" hidden="1" x14ac:dyDescent="0.25"/>
    <row r="15048" customFormat="1" hidden="1" x14ac:dyDescent="0.25"/>
    <row r="15049" customFormat="1" hidden="1" x14ac:dyDescent="0.25"/>
    <row r="15050" customFormat="1" hidden="1" x14ac:dyDescent="0.25"/>
    <row r="15051" customFormat="1" hidden="1" x14ac:dyDescent="0.25"/>
    <row r="15052" customFormat="1" hidden="1" x14ac:dyDescent="0.25"/>
    <row r="15053" customFormat="1" hidden="1" x14ac:dyDescent="0.25"/>
    <row r="15054" customFormat="1" hidden="1" x14ac:dyDescent="0.25"/>
    <row r="15055" customFormat="1" hidden="1" x14ac:dyDescent="0.25"/>
    <row r="15056" customFormat="1" hidden="1" x14ac:dyDescent="0.25"/>
    <row r="15057" customFormat="1" hidden="1" x14ac:dyDescent="0.25"/>
    <row r="15058" customFormat="1" hidden="1" x14ac:dyDescent="0.25"/>
    <row r="15059" customFormat="1" hidden="1" x14ac:dyDescent="0.25"/>
    <row r="15060" customFormat="1" hidden="1" x14ac:dyDescent="0.25"/>
    <row r="15061" customFormat="1" hidden="1" x14ac:dyDescent="0.25"/>
    <row r="15062" customFormat="1" hidden="1" x14ac:dyDescent="0.25"/>
    <row r="15063" customFormat="1" hidden="1" x14ac:dyDescent="0.25"/>
    <row r="15064" customFormat="1" hidden="1" x14ac:dyDescent="0.25"/>
    <row r="15065" customFormat="1" hidden="1" x14ac:dyDescent="0.25"/>
    <row r="15066" customFormat="1" hidden="1" x14ac:dyDescent="0.25"/>
    <row r="15067" customFormat="1" hidden="1" x14ac:dyDescent="0.25"/>
    <row r="15068" customFormat="1" hidden="1" x14ac:dyDescent="0.25"/>
    <row r="15069" customFormat="1" hidden="1" x14ac:dyDescent="0.25"/>
    <row r="15070" customFormat="1" hidden="1" x14ac:dyDescent="0.25"/>
    <row r="15071" customFormat="1" hidden="1" x14ac:dyDescent="0.25"/>
    <row r="15072" customFormat="1" hidden="1" x14ac:dyDescent="0.25"/>
    <row r="15073" customFormat="1" hidden="1" x14ac:dyDescent="0.25"/>
    <row r="15074" customFormat="1" hidden="1" x14ac:dyDescent="0.25"/>
    <row r="15075" customFormat="1" hidden="1" x14ac:dyDescent="0.25"/>
    <row r="15076" customFormat="1" hidden="1" x14ac:dyDescent="0.25"/>
    <row r="15077" customFormat="1" hidden="1" x14ac:dyDescent="0.25"/>
    <row r="15078" customFormat="1" hidden="1" x14ac:dyDescent="0.25"/>
    <row r="15079" customFormat="1" hidden="1" x14ac:dyDescent="0.25"/>
    <row r="15080" customFormat="1" hidden="1" x14ac:dyDescent="0.25"/>
    <row r="15081" customFormat="1" hidden="1" x14ac:dyDescent="0.25"/>
    <row r="15082" customFormat="1" hidden="1" x14ac:dyDescent="0.25"/>
    <row r="15083" customFormat="1" hidden="1" x14ac:dyDescent="0.25"/>
    <row r="15084" customFormat="1" hidden="1" x14ac:dyDescent="0.25"/>
    <row r="15085" customFormat="1" hidden="1" x14ac:dyDescent="0.25"/>
    <row r="15086" customFormat="1" hidden="1" x14ac:dyDescent="0.25"/>
    <row r="15087" customFormat="1" hidden="1" x14ac:dyDescent="0.25"/>
    <row r="15088" customFormat="1" hidden="1" x14ac:dyDescent="0.25"/>
    <row r="15089" customFormat="1" hidden="1" x14ac:dyDescent="0.25"/>
    <row r="15090" customFormat="1" hidden="1" x14ac:dyDescent="0.25"/>
    <row r="15091" customFormat="1" hidden="1" x14ac:dyDescent="0.25"/>
    <row r="15092" customFormat="1" hidden="1" x14ac:dyDescent="0.25"/>
    <row r="15093" customFormat="1" hidden="1" x14ac:dyDescent="0.25"/>
    <row r="15094" customFormat="1" hidden="1" x14ac:dyDescent="0.25"/>
    <row r="15095" customFormat="1" hidden="1" x14ac:dyDescent="0.25"/>
    <row r="15096" customFormat="1" hidden="1" x14ac:dyDescent="0.25"/>
    <row r="15097" customFormat="1" hidden="1" x14ac:dyDescent="0.25"/>
    <row r="15098" customFormat="1" hidden="1" x14ac:dyDescent="0.25"/>
    <row r="15099" customFormat="1" hidden="1" x14ac:dyDescent="0.25"/>
    <row r="15100" customFormat="1" hidden="1" x14ac:dyDescent="0.25"/>
    <row r="15101" customFormat="1" hidden="1" x14ac:dyDescent="0.25"/>
    <row r="15102" customFormat="1" hidden="1" x14ac:dyDescent="0.25"/>
    <row r="15103" customFormat="1" hidden="1" x14ac:dyDescent="0.25"/>
    <row r="15104" customFormat="1" hidden="1" x14ac:dyDescent="0.25"/>
    <row r="15105" customFormat="1" hidden="1" x14ac:dyDescent="0.25"/>
    <row r="15106" customFormat="1" hidden="1" x14ac:dyDescent="0.25"/>
    <row r="15107" customFormat="1" hidden="1" x14ac:dyDescent="0.25"/>
    <row r="15108" customFormat="1" hidden="1" x14ac:dyDescent="0.25"/>
    <row r="15109" customFormat="1" hidden="1" x14ac:dyDescent="0.25"/>
    <row r="15110" customFormat="1" hidden="1" x14ac:dyDescent="0.25"/>
    <row r="15111" customFormat="1" hidden="1" x14ac:dyDescent="0.25"/>
    <row r="15112" customFormat="1" hidden="1" x14ac:dyDescent="0.25"/>
    <row r="15113" customFormat="1" hidden="1" x14ac:dyDescent="0.25"/>
    <row r="15114" customFormat="1" hidden="1" x14ac:dyDescent="0.25"/>
    <row r="15115" customFormat="1" hidden="1" x14ac:dyDescent="0.25"/>
    <row r="15116" customFormat="1" hidden="1" x14ac:dyDescent="0.25"/>
    <row r="15117" customFormat="1" hidden="1" x14ac:dyDescent="0.25"/>
    <row r="15118" customFormat="1" hidden="1" x14ac:dyDescent="0.25"/>
    <row r="15119" customFormat="1" hidden="1" x14ac:dyDescent="0.25"/>
    <row r="15120" customFormat="1" hidden="1" x14ac:dyDescent="0.25"/>
    <row r="15121" customFormat="1" hidden="1" x14ac:dyDescent="0.25"/>
    <row r="15122" customFormat="1" hidden="1" x14ac:dyDescent="0.25"/>
    <row r="15123" customFormat="1" hidden="1" x14ac:dyDescent="0.25"/>
    <row r="15124" customFormat="1" hidden="1" x14ac:dyDescent="0.25"/>
    <row r="15125" customFormat="1" hidden="1" x14ac:dyDescent="0.25"/>
    <row r="15126" customFormat="1" hidden="1" x14ac:dyDescent="0.25"/>
    <row r="15127" customFormat="1" hidden="1" x14ac:dyDescent="0.25"/>
    <row r="15128" customFormat="1" hidden="1" x14ac:dyDescent="0.25"/>
    <row r="15129" customFormat="1" hidden="1" x14ac:dyDescent="0.25"/>
    <row r="15130" customFormat="1" hidden="1" x14ac:dyDescent="0.25"/>
    <row r="15131" customFormat="1" hidden="1" x14ac:dyDescent="0.25"/>
    <row r="15132" customFormat="1" hidden="1" x14ac:dyDescent="0.25"/>
    <row r="15133" customFormat="1" hidden="1" x14ac:dyDescent="0.25"/>
    <row r="15134" customFormat="1" hidden="1" x14ac:dyDescent="0.25"/>
    <row r="15135" customFormat="1" hidden="1" x14ac:dyDescent="0.25"/>
    <row r="15136" customFormat="1" hidden="1" x14ac:dyDescent="0.25"/>
    <row r="15137" customFormat="1" hidden="1" x14ac:dyDescent="0.25"/>
    <row r="15138" customFormat="1" hidden="1" x14ac:dyDescent="0.25"/>
    <row r="15139" customFormat="1" hidden="1" x14ac:dyDescent="0.25"/>
    <row r="15140" customFormat="1" hidden="1" x14ac:dyDescent="0.25"/>
    <row r="15141" customFormat="1" hidden="1" x14ac:dyDescent="0.25"/>
    <row r="15142" customFormat="1" hidden="1" x14ac:dyDescent="0.25"/>
    <row r="15143" customFormat="1" hidden="1" x14ac:dyDescent="0.25"/>
    <row r="15144" customFormat="1" hidden="1" x14ac:dyDescent="0.25"/>
    <row r="15145" customFormat="1" hidden="1" x14ac:dyDescent="0.25"/>
    <row r="15146" customFormat="1" hidden="1" x14ac:dyDescent="0.25"/>
    <row r="15147" customFormat="1" hidden="1" x14ac:dyDescent="0.25"/>
    <row r="15148" customFormat="1" hidden="1" x14ac:dyDescent="0.25"/>
    <row r="15149" customFormat="1" hidden="1" x14ac:dyDescent="0.25"/>
    <row r="15150" customFormat="1" hidden="1" x14ac:dyDescent="0.25"/>
    <row r="15151" customFormat="1" hidden="1" x14ac:dyDescent="0.25"/>
    <row r="15152" customFormat="1" hidden="1" x14ac:dyDescent="0.25"/>
    <row r="15153" customFormat="1" hidden="1" x14ac:dyDescent="0.25"/>
    <row r="15154" customFormat="1" hidden="1" x14ac:dyDescent="0.25"/>
    <row r="15155" customFormat="1" hidden="1" x14ac:dyDescent="0.25"/>
    <row r="15156" customFormat="1" hidden="1" x14ac:dyDescent="0.25"/>
    <row r="15157" customFormat="1" hidden="1" x14ac:dyDescent="0.25"/>
    <row r="15158" customFormat="1" hidden="1" x14ac:dyDescent="0.25"/>
    <row r="15159" customFormat="1" hidden="1" x14ac:dyDescent="0.25"/>
    <row r="15160" customFormat="1" hidden="1" x14ac:dyDescent="0.25"/>
    <row r="15161" customFormat="1" hidden="1" x14ac:dyDescent="0.25"/>
    <row r="15162" customFormat="1" hidden="1" x14ac:dyDescent="0.25"/>
    <row r="15163" customFormat="1" hidden="1" x14ac:dyDescent="0.25"/>
    <row r="15164" customFormat="1" hidden="1" x14ac:dyDescent="0.25"/>
    <row r="15165" customFormat="1" hidden="1" x14ac:dyDescent="0.25"/>
    <row r="15166" customFormat="1" hidden="1" x14ac:dyDescent="0.25"/>
    <row r="15167" customFormat="1" hidden="1" x14ac:dyDescent="0.25"/>
    <row r="15168" customFormat="1" hidden="1" x14ac:dyDescent="0.25"/>
    <row r="15169" customFormat="1" hidden="1" x14ac:dyDescent="0.25"/>
    <row r="15170" customFormat="1" hidden="1" x14ac:dyDescent="0.25"/>
    <row r="15171" customFormat="1" hidden="1" x14ac:dyDescent="0.25"/>
    <row r="15172" customFormat="1" hidden="1" x14ac:dyDescent="0.25"/>
    <row r="15173" customFormat="1" hidden="1" x14ac:dyDescent="0.25"/>
    <row r="15174" customFormat="1" hidden="1" x14ac:dyDescent="0.25"/>
    <row r="15175" customFormat="1" hidden="1" x14ac:dyDescent="0.25"/>
    <row r="15176" customFormat="1" hidden="1" x14ac:dyDescent="0.25"/>
    <row r="15177" customFormat="1" hidden="1" x14ac:dyDescent="0.25"/>
    <row r="15178" customFormat="1" hidden="1" x14ac:dyDescent="0.25"/>
    <row r="15179" customFormat="1" hidden="1" x14ac:dyDescent="0.25"/>
    <row r="15180" customFormat="1" hidden="1" x14ac:dyDescent="0.25"/>
    <row r="15181" customFormat="1" hidden="1" x14ac:dyDescent="0.25"/>
    <row r="15182" customFormat="1" hidden="1" x14ac:dyDescent="0.25"/>
    <row r="15183" customFormat="1" hidden="1" x14ac:dyDescent="0.25"/>
    <row r="15184" customFormat="1" hidden="1" x14ac:dyDescent="0.25"/>
    <row r="15185" customFormat="1" hidden="1" x14ac:dyDescent="0.25"/>
    <row r="15186" customFormat="1" hidden="1" x14ac:dyDescent="0.25"/>
    <row r="15187" customFormat="1" hidden="1" x14ac:dyDescent="0.25"/>
    <row r="15188" customFormat="1" hidden="1" x14ac:dyDescent="0.25"/>
    <row r="15189" customFormat="1" hidden="1" x14ac:dyDescent="0.25"/>
    <row r="15190" customFormat="1" hidden="1" x14ac:dyDescent="0.25"/>
    <row r="15191" customFormat="1" hidden="1" x14ac:dyDescent="0.25"/>
    <row r="15192" customFormat="1" hidden="1" x14ac:dyDescent="0.25"/>
    <row r="15193" customFormat="1" hidden="1" x14ac:dyDescent="0.25"/>
    <row r="15194" customFormat="1" hidden="1" x14ac:dyDescent="0.25"/>
    <row r="15195" customFormat="1" hidden="1" x14ac:dyDescent="0.25"/>
    <row r="15196" customFormat="1" hidden="1" x14ac:dyDescent="0.25"/>
    <row r="15197" customFormat="1" hidden="1" x14ac:dyDescent="0.25"/>
    <row r="15198" customFormat="1" hidden="1" x14ac:dyDescent="0.25"/>
    <row r="15199" customFormat="1" hidden="1" x14ac:dyDescent="0.25"/>
    <row r="15200" customFormat="1" hidden="1" x14ac:dyDescent="0.25"/>
    <row r="15201" customFormat="1" hidden="1" x14ac:dyDescent="0.25"/>
    <row r="15202" customFormat="1" hidden="1" x14ac:dyDescent="0.25"/>
    <row r="15203" customFormat="1" hidden="1" x14ac:dyDescent="0.25"/>
    <row r="15204" customFormat="1" hidden="1" x14ac:dyDescent="0.25"/>
    <row r="15205" customFormat="1" hidden="1" x14ac:dyDescent="0.25"/>
    <row r="15206" customFormat="1" hidden="1" x14ac:dyDescent="0.25"/>
    <row r="15207" customFormat="1" hidden="1" x14ac:dyDescent="0.25"/>
    <row r="15208" customFormat="1" hidden="1" x14ac:dyDescent="0.25"/>
    <row r="15209" customFormat="1" hidden="1" x14ac:dyDescent="0.25"/>
    <row r="15210" customFormat="1" hidden="1" x14ac:dyDescent="0.25"/>
    <row r="15211" customFormat="1" hidden="1" x14ac:dyDescent="0.25"/>
    <row r="15212" customFormat="1" hidden="1" x14ac:dyDescent="0.25"/>
    <row r="15213" customFormat="1" hidden="1" x14ac:dyDescent="0.25"/>
    <row r="15214" customFormat="1" hidden="1" x14ac:dyDescent="0.25"/>
    <row r="15215" customFormat="1" hidden="1" x14ac:dyDescent="0.25"/>
    <row r="15216" customFormat="1" hidden="1" x14ac:dyDescent="0.25"/>
    <row r="15217" customFormat="1" hidden="1" x14ac:dyDescent="0.25"/>
    <row r="15218" customFormat="1" hidden="1" x14ac:dyDescent="0.25"/>
    <row r="15219" customFormat="1" hidden="1" x14ac:dyDescent="0.25"/>
    <row r="15220" customFormat="1" hidden="1" x14ac:dyDescent="0.25"/>
    <row r="15221" customFormat="1" hidden="1" x14ac:dyDescent="0.25"/>
    <row r="15222" customFormat="1" hidden="1" x14ac:dyDescent="0.25"/>
    <row r="15223" customFormat="1" hidden="1" x14ac:dyDescent="0.25"/>
    <row r="15224" customFormat="1" hidden="1" x14ac:dyDescent="0.25"/>
    <row r="15225" customFormat="1" hidden="1" x14ac:dyDescent="0.25"/>
    <row r="15226" customFormat="1" hidden="1" x14ac:dyDescent="0.25"/>
    <row r="15227" customFormat="1" hidden="1" x14ac:dyDescent="0.25"/>
    <row r="15228" customFormat="1" hidden="1" x14ac:dyDescent="0.25"/>
    <row r="15229" customFormat="1" hidden="1" x14ac:dyDescent="0.25"/>
    <row r="15230" customFormat="1" hidden="1" x14ac:dyDescent="0.25"/>
    <row r="15231" customFormat="1" hidden="1" x14ac:dyDescent="0.25"/>
    <row r="15232" customFormat="1" hidden="1" x14ac:dyDescent="0.25"/>
    <row r="15233" customFormat="1" hidden="1" x14ac:dyDescent="0.25"/>
    <row r="15234" customFormat="1" hidden="1" x14ac:dyDescent="0.25"/>
    <row r="15235" customFormat="1" hidden="1" x14ac:dyDescent="0.25"/>
    <row r="15236" customFormat="1" hidden="1" x14ac:dyDescent="0.25"/>
    <row r="15237" customFormat="1" hidden="1" x14ac:dyDescent="0.25"/>
    <row r="15238" customFormat="1" hidden="1" x14ac:dyDescent="0.25"/>
    <row r="15239" customFormat="1" hidden="1" x14ac:dyDescent="0.25"/>
    <row r="15240" customFormat="1" hidden="1" x14ac:dyDescent="0.25"/>
    <row r="15241" customFormat="1" hidden="1" x14ac:dyDescent="0.25"/>
    <row r="15242" customFormat="1" hidden="1" x14ac:dyDescent="0.25"/>
    <row r="15243" customFormat="1" hidden="1" x14ac:dyDescent="0.25"/>
    <row r="15244" customFormat="1" hidden="1" x14ac:dyDescent="0.25"/>
    <row r="15245" customFormat="1" hidden="1" x14ac:dyDescent="0.25"/>
    <row r="15246" customFormat="1" hidden="1" x14ac:dyDescent="0.25"/>
    <row r="15247" customFormat="1" hidden="1" x14ac:dyDescent="0.25"/>
    <row r="15248" customFormat="1" hidden="1" x14ac:dyDescent="0.25"/>
    <row r="15249" customFormat="1" hidden="1" x14ac:dyDescent="0.25"/>
    <row r="15250" customFormat="1" hidden="1" x14ac:dyDescent="0.25"/>
    <row r="15251" customFormat="1" hidden="1" x14ac:dyDescent="0.25"/>
    <row r="15252" customFormat="1" hidden="1" x14ac:dyDescent="0.25"/>
    <row r="15253" customFormat="1" hidden="1" x14ac:dyDescent="0.25"/>
    <row r="15254" customFormat="1" hidden="1" x14ac:dyDescent="0.25"/>
    <row r="15255" customFormat="1" hidden="1" x14ac:dyDescent="0.25"/>
    <row r="15256" customFormat="1" hidden="1" x14ac:dyDescent="0.25"/>
    <row r="15257" customFormat="1" hidden="1" x14ac:dyDescent="0.25"/>
    <row r="15258" customFormat="1" hidden="1" x14ac:dyDescent="0.25"/>
    <row r="15259" customFormat="1" hidden="1" x14ac:dyDescent="0.25"/>
    <row r="15260" customFormat="1" hidden="1" x14ac:dyDescent="0.25"/>
    <row r="15261" customFormat="1" hidden="1" x14ac:dyDescent="0.25"/>
    <row r="15262" customFormat="1" hidden="1" x14ac:dyDescent="0.25"/>
    <row r="15263" customFormat="1" hidden="1" x14ac:dyDescent="0.25"/>
    <row r="15264" customFormat="1" hidden="1" x14ac:dyDescent="0.25"/>
    <row r="15265" customFormat="1" hidden="1" x14ac:dyDescent="0.25"/>
    <row r="15266" customFormat="1" hidden="1" x14ac:dyDescent="0.25"/>
    <row r="15267" customFormat="1" hidden="1" x14ac:dyDescent="0.25"/>
    <row r="15268" customFormat="1" hidden="1" x14ac:dyDescent="0.25"/>
    <row r="15269" customFormat="1" hidden="1" x14ac:dyDescent="0.25"/>
    <row r="15270" customFormat="1" hidden="1" x14ac:dyDescent="0.25"/>
    <row r="15271" customFormat="1" hidden="1" x14ac:dyDescent="0.25"/>
    <row r="15272" customFormat="1" hidden="1" x14ac:dyDescent="0.25"/>
    <row r="15273" customFormat="1" hidden="1" x14ac:dyDescent="0.25"/>
    <row r="15274" customFormat="1" hidden="1" x14ac:dyDescent="0.25"/>
    <row r="15275" customFormat="1" hidden="1" x14ac:dyDescent="0.25"/>
    <row r="15276" customFormat="1" hidden="1" x14ac:dyDescent="0.25"/>
    <row r="15277" customFormat="1" hidden="1" x14ac:dyDescent="0.25"/>
    <row r="15278" customFormat="1" hidden="1" x14ac:dyDescent="0.25"/>
    <row r="15279" customFormat="1" hidden="1" x14ac:dyDescent="0.25"/>
    <row r="15280" customFormat="1" hidden="1" x14ac:dyDescent="0.25"/>
    <row r="15281" customFormat="1" hidden="1" x14ac:dyDescent="0.25"/>
    <row r="15282" customFormat="1" hidden="1" x14ac:dyDescent="0.25"/>
    <row r="15283" customFormat="1" hidden="1" x14ac:dyDescent="0.25"/>
    <row r="15284" customFormat="1" hidden="1" x14ac:dyDescent="0.25"/>
    <row r="15285" customFormat="1" hidden="1" x14ac:dyDescent="0.25"/>
    <row r="15286" customFormat="1" hidden="1" x14ac:dyDescent="0.25"/>
    <row r="15287" customFormat="1" hidden="1" x14ac:dyDescent="0.25"/>
    <row r="15288" customFormat="1" hidden="1" x14ac:dyDescent="0.25"/>
    <row r="15289" customFormat="1" hidden="1" x14ac:dyDescent="0.25"/>
    <row r="15290" customFormat="1" hidden="1" x14ac:dyDescent="0.25"/>
    <row r="15291" customFormat="1" hidden="1" x14ac:dyDescent="0.25"/>
    <row r="15292" customFormat="1" hidden="1" x14ac:dyDescent="0.25"/>
    <row r="15293" customFormat="1" hidden="1" x14ac:dyDescent="0.25"/>
    <row r="15294" customFormat="1" hidden="1" x14ac:dyDescent="0.25"/>
    <row r="15295" customFormat="1" hidden="1" x14ac:dyDescent="0.25"/>
    <row r="15296" customFormat="1" hidden="1" x14ac:dyDescent="0.25"/>
    <row r="15297" customFormat="1" hidden="1" x14ac:dyDescent="0.25"/>
    <row r="15298" customFormat="1" hidden="1" x14ac:dyDescent="0.25"/>
    <row r="15299" customFormat="1" hidden="1" x14ac:dyDescent="0.25"/>
    <row r="15300" customFormat="1" hidden="1" x14ac:dyDescent="0.25"/>
    <row r="15301" customFormat="1" hidden="1" x14ac:dyDescent="0.25"/>
    <row r="15302" customFormat="1" hidden="1" x14ac:dyDescent="0.25"/>
    <row r="15303" customFormat="1" hidden="1" x14ac:dyDescent="0.25"/>
    <row r="15304" customFormat="1" hidden="1" x14ac:dyDescent="0.25"/>
    <row r="15305" customFormat="1" hidden="1" x14ac:dyDescent="0.25"/>
    <row r="15306" customFormat="1" hidden="1" x14ac:dyDescent="0.25"/>
    <row r="15307" customFormat="1" hidden="1" x14ac:dyDescent="0.25"/>
    <row r="15308" customFormat="1" hidden="1" x14ac:dyDescent="0.25"/>
    <row r="15309" customFormat="1" hidden="1" x14ac:dyDescent="0.25"/>
    <row r="15310" customFormat="1" hidden="1" x14ac:dyDescent="0.25"/>
    <row r="15311" customFormat="1" hidden="1" x14ac:dyDescent="0.25"/>
    <row r="15312" customFormat="1" hidden="1" x14ac:dyDescent="0.25"/>
    <row r="15313" customFormat="1" hidden="1" x14ac:dyDescent="0.25"/>
    <row r="15314" customFormat="1" hidden="1" x14ac:dyDescent="0.25"/>
    <row r="15315" customFormat="1" hidden="1" x14ac:dyDescent="0.25"/>
    <row r="15316" customFormat="1" hidden="1" x14ac:dyDescent="0.25"/>
    <row r="15317" customFormat="1" hidden="1" x14ac:dyDescent="0.25"/>
    <row r="15318" customFormat="1" hidden="1" x14ac:dyDescent="0.25"/>
    <row r="15319" customFormat="1" hidden="1" x14ac:dyDescent="0.25"/>
    <row r="15320" customFormat="1" hidden="1" x14ac:dyDescent="0.25"/>
    <row r="15321" customFormat="1" hidden="1" x14ac:dyDescent="0.25"/>
    <row r="15322" customFormat="1" hidden="1" x14ac:dyDescent="0.25"/>
    <row r="15323" customFormat="1" hidden="1" x14ac:dyDescent="0.25"/>
    <row r="15324" customFormat="1" hidden="1" x14ac:dyDescent="0.25"/>
    <row r="15325" customFormat="1" hidden="1" x14ac:dyDescent="0.25"/>
    <row r="15326" customFormat="1" hidden="1" x14ac:dyDescent="0.25"/>
    <row r="15327" customFormat="1" hidden="1" x14ac:dyDescent="0.25"/>
    <row r="15328" customFormat="1" hidden="1" x14ac:dyDescent="0.25"/>
    <row r="15329" customFormat="1" hidden="1" x14ac:dyDescent="0.25"/>
    <row r="15330" customFormat="1" hidden="1" x14ac:dyDescent="0.25"/>
    <row r="15331" customFormat="1" hidden="1" x14ac:dyDescent="0.25"/>
    <row r="15332" customFormat="1" hidden="1" x14ac:dyDescent="0.25"/>
    <row r="15333" customFormat="1" hidden="1" x14ac:dyDescent="0.25"/>
    <row r="15334" customFormat="1" hidden="1" x14ac:dyDescent="0.25"/>
    <row r="15335" customFormat="1" hidden="1" x14ac:dyDescent="0.25"/>
    <row r="15336" customFormat="1" hidden="1" x14ac:dyDescent="0.25"/>
    <row r="15337" customFormat="1" hidden="1" x14ac:dyDescent="0.25"/>
    <row r="15338" customFormat="1" hidden="1" x14ac:dyDescent="0.25"/>
    <row r="15339" customFormat="1" hidden="1" x14ac:dyDescent="0.25"/>
    <row r="15340" customFormat="1" hidden="1" x14ac:dyDescent="0.25"/>
    <row r="15341" customFormat="1" hidden="1" x14ac:dyDescent="0.25"/>
    <row r="15342" customFormat="1" hidden="1" x14ac:dyDescent="0.25"/>
    <row r="15343" customFormat="1" hidden="1" x14ac:dyDescent="0.25"/>
    <row r="15344" customFormat="1" hidden="1" x14ac:dyDescent="0.25"/>
    <row r="15345" customFormat="1" hidden="1" x14ac:dyDescent="0.25"/>
    <row r="15346" customFormat="1" hidden="1" x14ac:dyDescent="0.25"/>
    <row r="15347" customFormat="1" hidden="1" x14ac:dyDescent="0.25"/>
    <row r="15348" customFormat="1" hidden="1" x14ac:dyDescent="0.25"/>
    <row r="15349" customFormat="1" hidden="1" x14ac:dyDescent="0.25"/>
    <row r="15350" customFormat="1" hidden="1" x14ac:dyDescent="0.25"/>
    <row r="15351" customFormat="1" hidden="1" x14ac:dyDescent="0.25"/>
    <row r="15352" customFormat="1" hidden="1" x14ac:dyDescent="0.25"/>
    <row r="15353" customFormat="1" hidden="1" x14ac:dyDescent="0.25"/>
    <row r="15354" customFormat="1" hidden="1" x14ac:dyDescent="0.25"/>
    <row r="15355" customFormat="1" hidden="1" x14ac:dyDescent="0.25"/>
    <row r="15356" customFormat="1" hidden="1" x14ac:dyDescent="0.25"/>
    <row r="15357" customFormat="1" hidden="1" x14ac:dyDescent="0.25"/>
    <row r="15358" customFormat="1" hidden="1" x14ac:dyDescent="0.25"/>
    <row r="15359" customFormat="1" hidden="1" x14ac:dyDescent="0.25"/>
    <row r="15360" customFormat="1" hidden="1" x14ac:dyDescent="0.25"/>
    <row r="15361" customFormat="1" hidden="1" x14ac:dyDescent="0.25"/>
    <row r="15362" customFormat="1" hidden="1" x14ac:dyDescent="0.25"/>
    <row r="15363" customFormat="1" hidden="1" x14ac:dyDescent="0.25"/>
    <row r="15364" customFormat="1" hidden="1" x14ac:dyDescent="0.25"/>
    <row r="15365" customFormat="1" hidden="1" x14ac:dyDescent="0.25"/>
    <row r="15366" customFormat="1" hidden="1" x14ac:dyDescent="0.25"/>
    <row r="15367" customFormat="1" hidden="1" x14ac:dyDescent="0.25"/>
    <row r="15368" customFormat="1" hidden="1" x14ac:dyDescent="0.25"/>
    <row r="15369" customFormat="1" hidden="1" x14ac:dyDescent="0.25"/>
    <row r="15370" customFormat="1" hidden="1" x14ac:dyDescent="0.25"/>
    <row r="15371" customFormat="1" hidden="1" x14ac:dyDescent="0.25"/>
    <row r="15372" customFormat="1" hidden="1" x14ac:dyDescent="0.25"/>
    <row r="15373" customFormat="1" hidden="1" x14ac:dyDescent="0.25"/>
    <row r="15374" customFormat="1" hidden="1" x14ac:dyDescent="0.25"/>
    <row r="15375" customFormat="1" hidden="1" x14ac:dyDescent="0.25"/>
    <row r="15376" customFormat="1" hidden="1" x14ac:dyDescent="0.25"/>
    <row r="15377" customFormat="1" hidden="1" x14ac:dyDescent="0.25"/>
    <row r="15378" customFormat="1" hidden="1" x14ac:dyDescent="0.25"/>
    <row r="15379" customFormat="1" hidden="1" x14ac:dyDescent="0.25"/>
    <row r="15380" customFormat="1" hidden="1" x14ac:dyDescent="0.25"/>
    <row r="15381" customFormat="1" hidden="1" x14ac:dyDescent="0.25"/>
    <row r="15382" customFormat="1" hidden="1" x14ac:dyDescent="0.25"/>
    <row r="15383" customFormat="1" hidden="1" x14ac:dyDescent="0.25"/>
    <row r="15384" customFormat="1" hidden="1" x14ac:dyDescent="0.25"/>
    <row r="15385" customFormat="1" hidden="1" x14ac:dyDescent="0.25"/>
    <row r="15386" customFormat="1" hidden="1" x14ac:dyDescent="0.25"/>
    <row r="15387" customFormat="1" hidden="1" x14ac:dyDescent="0.25"/>
    <row r="15388" customFormat="1" hidden="1" x14ac:dyDescent="0.25"/>
    <row r="15389" customFormat="1" hidden="1" x14ac:dyDescent="0.25"/>
    <row r="15390" customFormat="1" hidden="1" x14ac:dyDescent="0.25"/>
    <row r="15391" customFormat="1" hidden="1" x14ac:dyDescent="0.25"/>
    <row r="15392" customFormat="1" hidden="1" x14ac:dyDescent="0.25"/>
    <row r="15393" customFormat="1" hidden="1" x14ac:dyDescent="0.25"/>
    <row r="15394" customFormat="1" hidden="1" x14ac:dyDescent="0.25"/>
    <row r="15395" customFormat="1" hidden="1" x14ac:dyDescent="0.25"/>
    <row r="15396" customFormat="1" hidden="1" x14ac:dyDescent="0.25"/>
    <row r="15397" customFormat="1" hidden="1" x14ac:dyDescent="0.25"/>
    <row r="15398" customFormat="1" hidden="1" x14ac:dyDescent="0.25"/>
    <row r="15399" customFormat="1" hidden="1" x14ac:dyDescent="0.25"/>
    <row r="15400" customFormat="1" hidden="1" x14ac:dyDescent="0.25"/>
    <row r="15401" customFormat="1" hidden="1" x14ac:dyDescent="0.25"/>
    <row r="15402" customFormat="1" hidden="1" x14ac:dyDescent="0.25"/>
    <row r="15403" customFormat="1" hidden="1" x14ac:dyDescent="0.25"/>
    <row r="15404" customFormat="1" hidden="1" x14ac:dyDescent="0.25"/>
    <row r="15405" customFormat="1" hidden="1" x14ac:dyDescent="0.25"/>
    <row r="15406" customFormat="1" hidden="1" x14ac:dyDescent="0.25"/>
    <row r="15407" customFormat="1" hidden="1" x14ac:dyDescent="0.25"/>
    <row r="15408" customFormat="1" hidden="1" x14ac:dyDescent="0.25"/>
    <row r="15409" customFormat="1" hidden="1" x14ac:dyDescent="0.25"/>
    <row r="15410" customFormat="1" hidden="1" x14ac:dyDescent="0.25"/>
    <row r="15411" customFormat="1" hidden="1" x14ac:dyDescent="0.25"/>
    <row r="15412" customFormat="1" hidden="1" x14ac:dyDescent="0.25"/>
    <row r="15413" customFormat="1" hidden="1" x14ac:dyDescent="0.25"/>
    <row r="15414" customFormat="1" hidden="1" x14ac:dyDescent="0.25"/>
    <row r="15415" customFormat="1" hidden="1" x14ac:dyDescent="0.25"/>
    <row r="15416" customFormat="1" hidden="1" x14ac:dyDescent="0.25"/>
    <row r="15417" customFormat="1" hidden="1" x14ac:dyDescent="0.25"/>
    <row r="15418" customFormat="1" hidden="1" x14ac:dyDescent="0.25"/>
    <row r="15419" customFormat="1" hidden="1" x14ac:dyDescent="0.25"/>
    <row r="15420" customFormat="1" hidden="1" x14ac:dyDescent="0.25"/>
    <row r="15421" customFormat="1" hidden="1" x14ac:dyDescent="0.25"/>
    <row r="15422" customFormat="1" hidden="1" x14ac:dyDescent="0.25"/>
    <row r="15423" customFormat="1" hidden="1" x14ac:dyDescent="0.25"/>
    <row r="15424" customFormat="1" hidden="1" x14ac:dyDescent="0.25"/>
    <row r="15425" customFormat="1" hidden="1" x14ac:dyDescent="0.25"/>
    <row r="15426" customFormat="1" hidden="1" x14ac:dyDescent="0.25"/>
    <row r="15427" customFormat="1" hidden="1" x14ac:dyDescent="0.25"/>
    <row r="15428" customFormat="1" hidden="1" x14ac:dyDescent="0.25"/>
    <row r="15429" customFormat="1" hidden="1" x14ac:dyDescent="0.25"/>
    <row r="15430" customFormat="1" hidden="1" x14ac:dyDescent="0.25"/>
    <row r="15431" customFormat="1" hidden="1" x14ac:dyDescent="0.25"/>
    <row r="15432" customFormat="1" hidden="1" x14ac:dyDescent="0.25"/>
    <row r="15433" customFormat="1" hidden="1" x14ac:dyDescent="0.25"/>
    <row r="15434" customFormat="1" hidden="1" x14ac:dyDescent="0.25"/>
    <row r="15435" customFormat="1" hidden="1" x14ac:dyDescent="0.25"/>
    <row r="15436" customFormat="1" hidden="1" x14ac:dyDescent="0.25"/>
    <row r="15437" customFormat="1" hidden="1" x14ac:dyDescent="0.25"/>
    <row r="15438" customFormat="1" hidden="1" x14ac:dyDescent="0.25"/>
    <row r="15439" customFormat="1" hidden="1" x14ac:dyDescent="0.25"/>
    <row r="15440" customFormat="1" hidden="1" x14ac:dyDescent="0.25"/>
    <row r="15441" customFormat="1" hidden="1" x14ac:dyDescent="0.25"/>
    <row r="15442" customFormat="1" hidden="1" x14ac:dyDescent="0.25"/>
    <row r="15443" customFormat="1" hidden="1" x14ac:dyDescent="0.25"/>
    <row r="15444" customFormat="1" hidden="1" x14ac:dyDescent="0.25"/>
    <row r="15445" customFormat="1" hidden="1" x14ac:dyDescent="0.25"/>
    <row r="15446" customFormat="1" hidden="1" x14ac:dyDescent="0.25"/>
    <row r="15447" customFormat="1" hidden="1" x14ac:dyDescent="0.25"/>
    <row r="15448" customFormat="1" hidden="1" x14ac:dyDescent="0.25"/>
    <row r="15449" customFormat="1" hidden="1" x14ac:dyDescent="0.25"/>
    <row r="15450" customFormat="1" hidden="1" x14ac:dyDescent="0.25"/>
    <row r="15451" customFormat="1" hidden="1" x14ac:dyDescent="0.25"/>
    <row r="15452" customFormat="1" hidden="1" x14ac:dyDescent="0.25"/>
    <row r="15453" customFormat="1" hidden="1" x14ac:dyDescent="0.25"/>
    <row r="15454" customFormat="1" hidden="1" x14ac:dyDescent="0.25"/>
    <row r="15455" customFormat="1" hidden="1" x14ac:dyDescent="0.25"/>
    <row r="15456" customFormat="1" hidden="1" x14ac:dyDescent="0.25"/>
    <row r="15457" customFormat="1" hidden="1" x14ac:dyDescent="0.25"/>
    <row r="15458" customFormat="1" hidden="1" x14ac:dyDescent="0.25"/>
    <row r="15459" customFormat="1" hidden="1" x14ac:dyDescent="0.25"/>
    <row r="15460" customFormat="1" hidden="1" x14ac:dyDescent="0.25"/>
    <row r="15461" customFormat="1" hidden="1" x14ac:dyDescent="0.25"/>
    <row r="15462" customFormat="1" hidden="1" x14ac:dyDescent="0.25"/>
    <row r="15463" customFormat="1" hidden="1" x14ac:dyDescent="0.25"/>
    <row r="15464" customFormat="1" hidden="1" x14ac:dyDescent="0.25"/>
    <row r="15465" customFormat="1" hidden="1" x14ac:dyDescent="0.25"/>
    <row r="15466" customFormat="1" hidden="1" x14ac:dyDescent="0.25"/>
    <row r="15467" customFormat="1" hidden="1" x14ac:dyDescent="0.25"/>
    <row r="15468" customFormat="1" hidden="1" x14ac:dyDescent="0.25"/>
    <row r="15469" customFormat="1" hidden="1" x14ac:dyDescent="0.25"/>
    <row r="15470" customFormat="1" hidden="1" x14ac:dyDescent="0.25"/>
    <row r="15471" customFormat="1" hidden="1" x14ac:dyDescent="0.25"/>
    <row r="15472" customFormat="1" hidden="1" x14ac:dyDescent="0.25"/>
    <row r="15473" customFormat="1" hidden="1" x14ac:dyDescent="0.25"/>
    <row r="15474" customFormat="1" hidden="1" x14ac:dyDescent="0.25"/>
    <row r="15475" customFormat="1" hidden="1" x14ac:dyDescent="0.25"/>
    <row r="15476" customFormat="1" hidden="1" x14ac:dyDescent="0.25"/>
    <row r="15477" customFormat="1" hidden="1" x14ac:dyDescent="0.25"/>
    <row r="15478" customFormat="1" hidden="1" x14ac:dyDescent="0.25"/>
    <row r="15479" customFormat="1" hidden="1" x14ac:dyDescent="0.25"/>
    <row r="15480" customFormat="1" hidden="1" x14ac:dyDescent="0.25"/>
    <row r="15481" customFormat="1" hidden="1" x14ac:dyDescent="0.25"/>
    <row r="15482" customFormat="1" hidden="1" x14ac:dyDescent="0.25"/>
    <row r="15483" customFormat="1" hidden="1" x14ac:dyDescent="0.25"/>
    <row r="15484" customFormat="1" hidden="1" x14ac:dyDescent="0.25"/>
    <row r="15485" customFormat="1" hidden="1" x14ac:dyDescent="0.25"/>
    <row r="15486" customFormat="1" hidden="1" x14ac:dyDescent="0.25"/>
    <row r="15487" customFormat="1" hidden="1" x14ac:dyDescent="0.25"/>
    <row r="15488" customFormat="1" hidden="1" x14ac:dyDescent="0.25"/>
    <row r="15489" customFormat="1" hidden="1" x14ac:dyDescent="0.25"/>
    <row r="15490" customFormat="1" hidden="1" x14ac:dyDescent="0.25"/>
    <row r="15491" customFormat="1" hidden="1" x14ac:dyDescent="0.25"/>
    <row r="15492" customFormat="1" hidden="1" x14ac:dyDescent="0.25"/>
    <row r="15493" customFormat="1" hidden="1" x14ac:dyDescent="0.25"/>
    <row r="15494" customFormat="1" hidden="1" x14ac:dyDescent="0.25"/>
    <row r="15495" customFormat="1" hidden="1" x14ac:dyDescent="0.25"/>
    <row r="15496" customFormat="1" hidden="1" x14ac:dyDescent="0.25"/>
    <row r="15497" customFormat="1" hidden="1" x14ac:dyDescent="0.25"/>
    <row r="15498" customFormat="1" hidden="1" x14ac:dyDescent="0.25"/>
    <row r="15499" customFormat="1" hidden="1" x14ac:dyDescent="0.25"/>
    <row r="15500" customFormat="1" hidden="1" x14ac:dyDescent="0.25"/>
    <row r="15501" customFormat="1" hidden="1" x14ac:dyDescent="0.25"/>
    <row r="15502" customFormat="1" hidden="1" x14ac:dyDescent="0.25"/>
    <row r="15503" customFormat="1" hidden="1" x14ac:dyDescent="0.25"/>
    <row r="15504" customFormat="1" hidden="1" x14ac:dyDescent="0.25"/>
    <row r="15505" customFormat="1" hidden="1" x14ac:dyDescent="0.25"/>
    <row r="15506" customFormat="1" hidden="1" x14ac:dyDescent="0.25"/>
    <row r="15507" customFormat="1" hidden="1" x14ac:dyDescent="0.25"/>
    <row r="15508" customFormat="1" hidden="1" x14ac:dyDescent="0.25"/>
    <row r="15509" customFormat="1" hidden="1" x14ac:dyDescent="0.25"/>
    <row r="15510" customFormat="1" hidden="1" x14ac:dyDescent="0.25"/>
    <row r="15511" customFormat="1" hidden="1" x14ac:dyDescent="0.25"/>
    <row r="15512" customFormat="1" hidden="1" x14ac:dyDescent="0.25"/>
    <row r="15513" customFormat="1" hidden="1" x14ac:dyDescent="0.25"/>
    <row r="15514" customFormat="1" hidden="1" x14ac:dyDescent="0.25"/>
    <row r="15515" customFormat="1" hidden="1" x14ac:dyDescent="0.25"/>
    <row r="15516" customFormat="1" hidden="1" x14ac:dyDescent="0.25"/>
    <row r="15517" customFormat="1" hidden="1" x14ac:dyDescent="0.25"/>
    <row r="15518" customFormat="1" hidden="1" x14ac:dyDescent="0.25"/>
    <row r="15519" customFormat="1" hidden="1" x14ac:dyDescent="0.25"/>
    <row r="15520" customFormat="1" hidden="1" x14ac:dyDescent="0.25"/>
    <row r="15521" customFormat="1" hidden="1" x14ac:dyDescent="0.25"/>
    <row r="15522" customFormat="1" hidden="1" x14ac:dyDescent="0.25"/>
    <row r="15523" customFormat="1" hidden="1" x14ac:dyDescent="0.25"/>
    <row r="15524" customFormat="1" hidden="1" x14ac:dyDescent="0.25"/>
    <row r="15525" customFormat="1" hidden="1" x14ac:dyDescent="0.25"/>
    <row r="15526" customFormat="1" hidden="1" x14ac:dyDescent="0.25"/>
    <row r="15527" customFormat="1" hidden="1" x14ac:dyDescent="0.25"/>
    <row r="15528" customFormat="1" hidden="1" x14ac:dyDescent="0.25"/>
    <row r="15529" customFormat="1" hidden="1" x14ac:dyDescent="0.25"/>
    <row r="15530" customFormat="1" hidden="1" x14ac:dyDescent="0.25"/>
    <row r="15531" customFormat="1" hidden="1" x14ac:dyDescent="0.25"/>
    <row r="15532" customFormat="1" hidden="1" x14ac:dyDescent="0.25"/>
    <row r="15533" customFormat="1" hidden="1" x14ac:dyDescent="0.25"/>
    <row r="15534" customFormat="1" hidden="1" x14ac:dyDescent="0.25"/>
    <row r="15535" customFormat="1" hidden="1" x14ac:dyDescent="0.25"/>
    <row r="15536" customFormat="1" hidden="1" x14ac:dyDescent="0.25"/>
    <row r="15537" customFormat="1" hidden="1" x14ac:dyDescent="0.25"/>
    <row r="15538" customFormat="1" hidden="1" x14ac:dyDescent="0.25"/>
    <row r="15539" customFormat="1" hidden="1" x14ac:dyDescent="0.25"/>
    <row r="15540" customFormat="1" hidden="1" x14ac:dyDescent="0.25"/>
    <row r="15541" customFormat="1" hidden="1" x14ac:dyDescent="0.25"/>
    <row r="15542" customFormat="1" hidden="1" x14ac:dyDescent="0.25"/>
    <row r="15543" customFormat="1" hidden="1" x14ac:dyDescent="0.25"/>
    <row r="15544" customFormat="1" hidden="1" x14ac:dyDescent="0.25"/>
    <row r="15545" customFormat="1" hidden="1" x14ac:dyDescent="0.25"/>
    <row r="15546" customFormat="1" hidden="1" x14ac:dyDescent="0.25"/>
    <row r="15547" customFormat="1" hidden="1" x14ac:dyDescent="0.25"/>
    <row r="15548" customFormat="1" hidden="1" x14ac:dyDescent="0.25"/>
    <row r="15549" customFormat="1" hidden="1" x14ac:dyDescent="0.25"/>
    <row r="15550" customFormat="1" hidden="1" x14ac:dyDescent="0.25"/>
    <row r="15551" customFormat="1" hidden="1" x14ac:dyDescent="0.25"/>
    <row r="15552" customFormat="1" hidden="1" x14ac:dyDescent="0.25"/>
    <row r="15553" customFormat="1" hidden="1" x14ac:dyDescent="0.25"/>
    <row r="15554" customFormat="1" hidden="1" x14ac:dyDescent="0.25"/>
    <row r="15555" customFormat="1" hidden="1" x14ac:dyDescent="0.25"/>
    <row r="15556" customFormat="1" hidden="1" x14ac:dyDescent="0.25"/>
    <row r="15557" customFormat="1" hidden="1" x14ac:dyDescent="0.25"/>
    <row r="15558" customFormat="1" hidden="1" x14ac:dyDescent="0.25"/>
    <row r="15559" customFormat="1" hidden="1" x14ac:dyDescent="0.25"/>
    <row r="15560" customFormat="1" hidden="1" x14ac:dyDescent="0.25"/>
    <row r="15561" customFormat="1" hidden="1" x14ac:dyDescent="0.25"/>
    <row r="15562" customFormat="1" hidden="1" x14ac:dyDescent="0.25"/>
    <row r="15563" customFormat="1" hidden="1" x14ac:dyDescent="0.25"/>
    <row r="15564" customFormat="1" hidden="1" x14ac:dyDescent="0.25"/>
    <row r="15565" customFormat="1" hidden="1" x14ac:dyDescent="0.25"/>
    <row r="15566" customFormat="1" hidden="1" x14ac:dyDescent="0.25"/>
    <row r="15567" customFormat="1" hidden="1" x14ac:dyDescent="0.25"/>
    <row r="15568" customFormat="1" hidden="1" x14ac:dyDescent="0.25"/>
    <row r="15569" customFormat="1" hidden="1" x14ac:dyDescent="0.25"/>
    <row r="15570" customFormat="1" hidden="1" x14ac:dyDescent="0.25"/>
    <row r="15571" customFormat="1" hidden="1" x14ac:dyDescent="0.25"/>
    <row r="15572" customFormat="1" hidden="1" x14ac:dyDescent="0.25"/>
    <row r="15573" customFormat="1" hidden="1" x14ac:dyDescent="0.25"/>
    <row r="15574" customFormat="1" hidden="1" x14ac:dyDescent="0.25"/>
    <row r="15575" customFormat="1" hidden="1" x14ac:dyDescent="0.25"/>
    <row r="15576" customFormat="1" hidden="1" x14ac:dyDescent="0.25"/>
    <row r="15577" customFormat="1" hidden="1" x14ac:dyDescent="0.25"/>
    <row r="15578" customFormat="1" hidden="1" x14ac:dyDescent="0.25"/>
    <row r="15579" customFormat="1" hidden="1" x14ac:dyDescent="0.25"/>
    <row r="15580" customFormat="1" hidden="1" x14ac:dyDescent="0.25"/>
    <row r="15581" customFormat="1" hidden="1" x14ac:dyDescent="0.25"/>
    <row r="15582" customFormat="1" hidden="1" x14ac:dyDescent="0.25"/>
    <row r="15583" customFormat="1" hidden="1" x14ac:dyDescent="0.25"/>
    <row r="15584" customFormat="1" hidden="1" x14ac:dyDescent="0.25"/>
    <row r="15585" customFormat="1" hidden="1" x14ac:dyDescent="0.25"/>
    <row r="15586" customFormat="1" hidden="1" x14ac:dyDescent="0.25"/>
    <row r="15587" customFormat="1" hidden="1" x14ac:dyDescent="0.25"/>
    <row r="15588" customFormat="1" hidden="1" x14ac:dyDescent="0.25"/>
    <row r="15589" customFormat="1" hidden="1" x14ac:dyDescent="0.25"/>
    <row r="15590" customFormat="1" hidden="1" x14ac:dyDescent="0.25"/>
    <row r="15591" customFormat="1" hidden="1" x14ac:dyDescent="0.25"/>
    <row r="15592" customFormat="1" hidden="1" x14ac:dyDescent="0.25"/>
    <row r="15593" customFormat="1" hidden="1" x14ac:dyDescent="0.25"/>
    <row r="15594" customFormat="1" hidden="1" x14ac:dyDescent="0.25"/>
    <row r="15595" customFormat="1" hidden="1" x14ac:dyDescent="0.25"/>
    <row r="15596" customFormat="1" hidden="1" x14ac:dyDescent="0.25"/>
    <row r="15597" customFormat="1" hidden="1" x14ac:dyDescent="0.25"/>
    <row r="15598" customFormat="1" hidden="1" x14ac:dyDescent="0.25"/>
    <row r="15599" customFormat="1" hidden="1" x14ac:dyDescent="0.25"/>
    <row r="15600" customFormat="1" hidden="1" x14ac:dyDescent="0.25"/>
    <row r="15601" customFormat="1" hidden="1" x14ac:dyDescent="0.25"/>
    <row r="15602" customFormat="1" hidden="1" x14ac:dyDescent="0.25"/>
    <row r="15603" customFormat="1" hidden="1" x14ac:dyDescent="0.25"/>
    <row r="15604" customFormat="1" hidden="1" x14ac:dyDescent="0.25"/>
    <row r="15605" customFormat="1" hidden="1" x14ac:dyDescent="0.25"/>
    <row r="15606" customFormat="1" hidden="1" x14ac:dyDescent="0.25"/>
    <row r="15607" customFormat="1" hidden="1" x14ac:dyDescent="0.25"/>
    <row r="15608" customFormat="1" hidden="1" x14ac:dyDescent="0.25"/>
    <row r="15609" customFormat="1" hidden="1" x14ac:dyDescent="0.25"/>
    <row r="15610" customFormat="1" hidden="1" x14ac:dyDescent="0.25"/>
    <row r="15611" customFormat="1" hidden="1" x14ac:dyDescent="0.25"/>
    <row r="15612" customFormat="1" hidden="1" x14ac:dyDescent="0.25"/>
    <row r="15613" customFormat="1" hidden="1" x14ac:dyDescent="0.25"/>
    <row r="15614" customFormat="1" hidden="1" x14ac:dyDescent="0.25"/>
    <row r="15615" customFormat="1" hidden="1" x14ac:dyDescent="0.25"/>
    <row r="15616" customFormat="1" hidden="1" x14ac:dyDescent="0.25"/>
    <row r="15617" customFormat="1" hidden="1" x14ac:dyDescent="0.25"/>
    <row r="15618" customFormat="1" hidden="1" x14ac:dyDescent="0.25"/>
    <row r="15619" customFormat="1" hidden="1" x14ac:dyDescent="0.25"/>
    <row r="15620" customFormat="1" hidden="1" x14ac:dyDescent="0.25"/>
    <row r="15621" customFormat="1" hidden="1" x14ac:dyDescent="0.25"/>
    <row r="15622" customFormat="1" hidden="1" x14ac:dyDescent="0.25"/>
    <row r="15623" customFormat="1" hidden="1" x14ac:dyDescent="0.25"/>
    <row r="15624" customFormat="1" hidden="1" x14ac:dyDescent="0.25"/>
    <row r="15625" customFormat="1" hidden="1" x14ac:dyDescent="0.25"/>
    <row r="15626" customFormat="1" hidden="1" x14ac:dyDescent="0.25"/>
    <row r="15627" customFormat="1" hidden="1" x14ac:dyDescent="0.25"/>
    <row r="15628" customFormat="1" hidden="1" x14ac:dyDescent="0.25"/>
    <row r="15629" customFormat="1" hidden="1" x14ac:dyDescent="0.25"/>
    <row r="15630" customFormat="1" hidden="1" x14ac:dyDescent="0.25"/>
    <row r="15631" customFormat="1" hidden="1" x14ac:dyDescent="0.25"/>
    <row r="15632" customFormat="1" hidden="1" x14ac:dyDescent="0.25"/>
    <row r="15633" customFormat="1" hidden="1" x14ac:dyDescent="0.25"/>
    <row r="15634" customFormat="1" hidden="1" x14ac:dyDescent="0.25"/>
    <row r="15635" customFormat="1" hidden="1" x14ac:dyDescent="0.25"/>
    <row r="15636" customFormat="1" hidden="1" x14ac:dyDescent="0.25"/>
    <row r="15637" customFormat="1" hidden="1" x14ac:dyDescent="0.25"/>
    <row r="15638" customFormat="1" hidden="1" x14ac:dyDescent="0.25"/>
    <row r="15639" customFormat="1" hidden="1" x14ac:dyDescent="0.25"/>
    <row r="15640" customFormat="1" hidden="1" x14ac:dyDescent="0.25"/>
    <row r="15641" customFormat="1" hidden="1" x14ac:dyDescent="0.25"/>
    <row r="15642" customFormat="1" hidden="1" x14ac:dyDescent="0.25"/>
    <row r="15643" customFormat="1" hidden="1" x14ac:dyDescent="0.25"/>
    <row r="15644" customFormat="1" hidden="1" x14ac:dyDescent="0.25"/>
    <row r="15645" customFormat="1" hidden="1" x14ac:dyDescent="0.25"/>
    <row r="15646" customFormat="1" hidden="1" x14ac:dyDescent="0.25"/>
    <row r="15647" customFormat="1" hidden="1" x14ac:dyDescent="0.25"/>
    <row r="15648" customFormat="1" hidden="1" x14ac:dyDescent="0.25"/>
    <row r="15649" customFormat="1" hidden="1" x14ac:dyDescent="0.25"/>
    <row r="15650" customFormat="1" hidden="1" x14ac:dyDescent="0.25"/>
    <row r="15651" customFormat="1" hidden="1" x14ac:dyDescent="0.25"/>
    <row r="15652" customFormat="1" hidden="1" x14ac:dyDescent="0.25"/>
    <row r="15653" customFormat="1" hidden="1" x14ac:dyDescent="0.25"/>
    <row r="15654" customFormat="1" hidden="1" x14ac:dyDescent="0.25"/>
    <row r="15655" customFormat="1" hidden="1" x14ac:dyDescent="0.25"/>
    <row r="15656" customFormat="1" hidden="1" x14ac:dyDescent="0.25"/>
    <row r="15657" customFormat="1" hidden="1" x14ac:dyDescent="0.25"/>
    <row r="15658" customFormat="1" hidden="1" x14ac:dyDescent="0.25"/>
    <row r="15659" customFormat="1" hidden="1" x14ac:dyDescent="0.25"/>
    <row r="15660" customFormat="1" hidden="1" x14ac:dyDescent="0.25"/>
    <row r="15661" customFormat="1" hidden="1" x14ac:dyDescent="0.25"/>
    <row r="15662" customFormat="1" hidden="1" x14ac:dyDescent="0.25"/>
    <row r="15663" customFormat="1" hidden="1" x14ac:dyDescent="0.25"/>
    <row r="15664" customFormat="1" hidden="1" x14ac:dyDescent="0.25"/>
    <row r="15665" customFormat="1" hidden="1" x14ac:dyDescent="0.25"/>
    <row r="15666" customFormat="1" hidden="1" x14ac:dyDescent="0.25"/>
    <row r="15667" customFormat="1" hidden="1" x14ac:dyDescent="0.25"/>
    <row r="15668" customFormat="1" hidden="1" x14ac:dyDescent="0.25"/>
    <row r="15669" customFormat="1" hidden="1" x14ac:dyDescent="0.25"/>
    <row r="15670" customFormat="1" hidden="1" x14ac:dyDescent="0.25"/>
    <row r="15671" customFormat="1" hidden="1" x14ac:dyDescent="0.25"/>
    <row r="15672" customFormat="1" hidden="1" x14ac:dyDescent="0.25"/>
    <row r="15673" customFormat="1" hidden="1" x14ac:dyDescent="0.25"/>
    <row r="15674" customFormat="1" hidden="1" x14ac:dyDescent="0.25"/>
    <row r="15675" customFormat="1" hidden="1" x14ac:dyDescent="0.25"/>
    <row r="15676" customFormat="1" hidden="1" x14ac:dyDescent="0.25"/>
    <row r="15677" customFormat="1" hidden="1" x14ac:dyDescent="0.25"/>
    <row r="15678" customFormat="1" hidden="1" x14ac:dyDescent="0.25"/>
    <row r="15679" customFormat="1" hidden="1" x14ac:dyDescent="0.25"/>
    <row r="15680" customFormat="1" hidden="1" x14ac:dyDescent="0.25"/>
    <row r="15681" customFormat="1" hidden="1" x14ac:dyDescent="0.25"/>
    <row r="15682" customFormat="1" hidden="1" x14ac:dyDescent="0.25"/>
    <row r="15683" customFormat="1" hidden="1" x14ac:dyDescent="0.25"/>
    <row r="15684" customFormat="1" hidden="1" x14ac:dyDescent="0.25"/>
    <row r="15685" customFormat="1" hidden="1" x14ac:dyDescent="0.25"/>
    <row r="15686" customFormat="1" hidden="1" x14ac:dyDescent="0.25"/>
    <row r="15687" customFormat="1" hidden="1" x14ac:dyDescent="0.25"/>
    <row r="15688" customFormat="1" hidden="1" x14ac:dyDescent="0.25"/>
    <row r="15689" customFormat="1" hidden="1" x14ac:dyDescent="0.25"/>
    <row r="15690" customFormat="1" hidden="1" x14ac:dyDescent="0.25"/>
    <row r="15691" customFormat="1" hidden="1" x14ac:dyDescent="0.25"/>
    <row r="15692" customFormat="1" hidden="1" x14ac:dyDescent="0.25"/>
    <row r="15693" customFormat="1" hidden="1" x14ac:dyDescent="0.25"/>
    <row r="15694" customFormat="1" hidden="1" x14ac:dyDescent="0.25"/>
    <row r="15695" customFormat="1" hidden="1" x14ac:dyDescent="0.25"/>
    <row r="15696" customFormat="1" hidden="1" x14ac:dyDescent="0.25"/>
    <row r="15697" customFormat="1" hidden="1" x14ac:dyDescent="0.25"/>
    <row r="15698" customFormat="1" hidden="1" x14ac:dyDescent="0.25"/>
    <row r="15699" customFormat="1" hidden="1" x14ac:dyDescent="0.25"/>
    <row r="15700" customFormat="1" hidden="1" x14ac:dyDescent="0.25"/>
    <row r="15701" customFormat="1" hidden="1" x14ac:dyDescent="0.25"/>
    <row r="15702" customFormat="1" hidden="1" x14ac:dyDescent="0.25"/>
    <row r="15703" customFormat="1" hidden="1" x14ac:dyDescent="0.25"/>
    <row r="15704" customFormat="1" hidden="1" x14ac:dyDescent="0.25"/>
    <row r="15705" customFormat="1" hidden="1" x14ac:dyDescent="0.25"/>
    <row r="15706" customFormat="1" hidden="1" x14ac:dyDescent="0.25"/>
    <row r="15707" customFormat="1" hidden="1" x14ac:dyDescent="0.25"/>
    <row r="15708" customFormat="1" hidden="1" x14ac:dyDescent="0.25"/>
    <row r="15709" customFormat="1" hidden="1" x14ac:dyDescent="0.25"/>
    <row r="15710" customFormat="1" hidden="1" x14ac:dyDescent="0.25"/>
    <row r="15711" customFormat="1" hidden="1" x14ac:dyDescent="0.25"/>
    <row r="15712" customFormat="1" hidden="1" x14ac:dyDescent="0.25"/>
    <row r="15713" customFormat="1" hidden="1" x14ac:dyDescent="0.25"/>
    <row r="15714" customFormat="1" hidden="1" x14ac:dyDescent="0.25"/>
    <row r="15715" customFormat="1" hidden="1" x14ac:dyDescent="0.25"/>
    <row r="15716" customFormat="1" hidden="1" x14ac:dyDescent="0.25"/>
    <row r="15717" customFormat="1" hidden="1" x14ac:dyDescent="0.25"/>
    <row r="15718" customFormat="1" hidden="1" x14ac:dyDescent="0.25"/>
    <row r="15719" customFormat="1" hidden="1" x14ac:dyDescent="0.25"/>
    <row r="15720" customFormat="1" hidden="1" x14ac:dyDescent="0.25"/>
    <row r="15721" customFormat="1" hidden="1" x14ac:dyDescent="0.25"/>
    <row r="15722" customFormat="1" hidden="1" x14ac:dyDescent="0.25"/>
    <row r="15723" customFormat="1" hidden="1" x14ac:dyDescent="0.25"/>
    <row r="15724" customFormat="1" hidden="1" x14ac:dyDescent="0.25"/>
    <row r="15725" customFormat="1" hidden="1" x14ac:dyDescent="0.25"/>
    <row r="15726" customFormat="1" hidden="1" x14ac:dyDescent="0.25"/>
    <row r="15727" customFormat="1" hidden="1" x14ac:dyDescent="0.25"/>
    <row r="15728" customFormat="1" hidden="1" x14ac:dyDescent="0.25"/>
    <row r="15729" customFormat="1" hidden="1" x14ac:dyDescent="0.25"/>
    <row r="15730" customFormat="1" hidden="1" x14ac:dyDescent="0.25"/>
    <row r="15731" customFormat="1" hidden="1" x14ac:dyDescent="0.25"/>
    <row r="15732" customFormat="1" hidden="1" x14ac:dyDescent="0.25"/>
    <row r="15733" customFormat="1" hidden="1" x14ac:dyDescent="0.25"/>
    <row r="15734" customFormat="1" hidden="1" x14ac:dyDescent="0.25"/>
    <row r="15735" customFormat="1" hidden="1" x14ac:dyDescent="0.25"/>
    <row r="15736" customFormat="1" hidden="1" x14ac:dyDescent="0.25"/>
    <row r="15737" customFormat="1" hidden="1" x14ac:dyDescent="0.25"/>
    <row r="15738" customFormat="1" hidden="1" x14ac:dyDescent="0.25"/>
    <row r="15739" customFormat="1" hidden="1" x14ac:dyDescent="0.25"/>
    <row r="15740" customFormat="1" hidden="1" x14ac:dyDescent="0.25"/>
    <row r="15741" customFormat="1" hidden="1" x14ac:dyDescent="0.25"/>
    <row r="15742" customFormat="1" hidden="1" x14ac:dyDescent="0.25"/>
    <row r="15743" customFormat="1" hidden="1" x14ac:dyDescent="0.25"/>
    <row r="15744" customFormat="1" hidden="1" x14ac:dyDescent="0.25"/>
    <row r="15745" customFormat="1" hidden="1" x14ac:dyDescent="0.25"/>
    <row r="15746" customFormat="1" hidden="1" x14ac:dyDescent="0.25"/>
    <row r="15747" customFormat="1" hidden="1" x14ac:dyDescent="0.25"/>
    <row r="15748" customFormat="1" hidden="1" x14ac:dyDescent="0.25"/>
    <row r="15749" customFormat="1" hidden="1" x14ac:dyDescent="0.25"/>
    <row r="15750" customFormat="1" hidden="1" x14ac:dyDescent="0.25"/>
    <row r="15751" customFormat="1" hidden="1" x14ac:dyDescent="0.25"/>
    <row r="15752" customFormat="1" hidden="1" x14ac:dyDescent="0.25"/>
    <row r="15753" customFormat="1" hidden="1" x14ac:dyDescent="0.25"/>
    <row r="15754" customFormat="1" hidden="1" x14ac:dyDescent="0.25"/>
    <row r="15755" customFormat="1" hidden="1" x14ac:dyDescent="0.25"/>
    <row r="15756" customFormat="1" hidden="1" x14ac:dyDescent="0.25"/>
    <row r="15757" customFormat="1" hidden="1" x14ac:dyDescent="0.25"/>
    <row r="15758" customFormat="1" hidden="1" x14ac:dyDescent="0.25"/>
    <row r="15759" customFormat="1" hidden="1" x14ac:dyDescent="0.25"/>
    <row r="15760" customFormat="1" hidden="1" x14ac:dyDescent="0.25"/>
    <row r="15761" customFormat="1" hidden="1" x14ac:dyDescent="0.25"/>
    <row r="15762" customFormat="1" hidden="1" x14ac:dyDescent="0.25"/>
    <row r="15763" customFormat="1" hidden="1" x14ac:dyDescent="0.25"/>
    <row r="15764" customFormat="1" hidden="1" x14ac:dyDescent="0.25"/>
    <row r="15765" customFormat="1" hidden="1" x14ac:dyDescent="0.25"/>
    <row r="15766" customFormat="1" hidden="1" x14ac:dyDescent="0.25"/>
    <row r="15767" customFormat="1" hidden="1" x14ac:dyDescent="0.25"/>
    <row r="15768" customFormat="1" hidden="1" x14ac:dyDescent="0.25"/>
    <row r="15769" customFormat="1" hidden="1" x14ac:dyDescent="0.25"/>
    <row r="15770" customFormat="1" hidden="1" x14ac:dyDescent="0.25"/>
    <row r="15771" customFormat="1" hidden="1" x14ac:dyDescent="0.25"/>
    <row r="15772" customFormat="1" hidden="1" x14ac:dyDescent="0.25"/>
    <row r="15773" customFormat="1" hidden="1" x14ac:dyDescent="0.25"/>
    <row r="15774" customFormat="1" hidden="1" x14ac:dyDescent="0.25"/>
    <row r="15775" customFormat="1" hidden="1" x14ac:dyDescent="0.25"/>
    <row r="15776" customFormat="1" hidden="1" x14ac:dyDescent="0.25"/>
    <row r="15777" customFormat="1" hidden="1" x14ac:dyDescent="0.25"/>
    <row r="15778" customFormat="1" hidden="1" x14ac:dyDescent="0.25"/>
    <row r="15779" customFormat="1" hidden="1" x14ac:dyDescent="0.25"/>
    <row r="15780" customFormat="1" hidden="1" x14ac:dyDescent="0.25"/>
    <row r="15781" customFormat="1" hidden="1" x14ac:dyDescent="0.25"/>
    <row r="15782" customFormat="1" hidden="1" x14ac:dyDescent="0.25"/>
    <row r="15783" customFormat="1" hidden="1" x14ac:dyDescent="0.25"/>
    <row r="15784" customFormat="1" hidden="1" x14ac:dyDescent="0.25"/>
    <row r="15785" customFormat="1" hidden="1" x14ac:dyDescent="0.25"/>
    <row r="15786" customFormat="1" hidden="1" x14ac:dyDescent="0.25"/>
    <row r="15787" customFormat="1" hidden="1" x14ac:dyDescent="0.25"/>
    <row r="15788" customFormat="1" hidden="1" x14ac:dyDescent="0.25"/>
    <row r="15789" customFormat="1" hidden="1" x14ac:dyDescent="0.25"/>
    <row r="15790" customFormat="1" hidden="1" x14ac:dyDescent="0.25"/>
    <row r="15791" customFormat="1" hidden="1" x14ac:dyDescent="0.25"/>
    <row r="15792" customFormat="1" hidden="1" x14ac:dyDescent="0.25"/>
    <row r="15793" customFormat="1" hidden="1" x14ac:dyDescent="0.25"/>
    <row r="15794" customFormat="1" hidden="1" x14ac:dyDescent="0.25"/>
    <row r="15795" customFormat="1" hidden="1" x14ac:dyDescent="0.25"/>
    <row r="15796" customFormat="1" hidden="1" x14ac:dyDescent="0.25"/>
    <row r="15797" customFormat="1" hidden="1" x14ac:dyDescent="0.25"/>
    <row r="15798" customFormat="1" hidden="1" x14ac:dyDescent="0.25"/>
    <row r="15799" customFormat="1" hidden="1" x14ac:dyDescent="0.25"/>
    <row r="15800" customFormat="1" hidden="1" x14ac:dyDescent="0.25"/>
    <row r="15801" customFormat="1" hidden="1" x14ac:dyDescent="0.25"/>
    <row r="15802" customFormat="1" hidden="1" x14ac:dyDescent="0.25"/>
    <row r="15803" customFormat="1" hidden="1" x14ac:dyDescent="0.25"/>
    <row r="15804" customFormat="1" hidden="1" x14ac:dyDescent="0.25"/>
    <row r="15805" customFormat="1" hidden="1" x14ac:dyDescent="0.25"/>
    <row r="15806" customFormat="1" hidden="1" x14ac:dyDescent="0.25"/>
    <row r="15807" customFormat="1" hidden="1" x14ac:dyDescent="0.25"/>
    <row r="15808" customFormat="1" hidden="1" x14ac:dyDescent="0.25"/>
    <row r="15809" customFormat="1" hidden="1" x14ac:dyDescent="0.25"/>
    <row r="15810" customFormat="1" hidden="1" x14ac:dyDescent="0.25"/>
    <row r="15811" customFormat="1" hidden="1" x14ac:dyDescent="0.25"/>
    <row r="15812" customFormat="1" hidden="1" x14ac:dyDescent="0.25"/>
    <row r="15813" customFormat="1" hidden="1" x14ac:dyDescent="0.25"/>
    <row r="15814" customFormat="1" hidden="1" x14ac:dyDescent="0.25"/>
    <row r="15815" customFormat="1" hidden="1" x14ac:dyDescent="0.25"/>
    <row r="15816" customFormat="1" hidden="1" x14ac:dyDescent="0.25"/>
    <row r="15817" customFormat="1" hidden="1" x14ac:dyDescent="0.25"/>
    <row r="15818" customFormat="1" hidden="1" x14ac:dyDescent="0.25"/>
    <row r="15819" customFormat="1" hidden="1" x14ac:dyDescent="0.25"/>
    <row r="15820" customFormat="1" hidden="1" x14ac:dyDescent="0.25"/>
    <row r="15821" customFormat="1" hidden="1" x14ac:dyDescent="0.25"/>
    <row r="15822" customFormat="1" hidden="1" x14ac:dyDescent="0.25"/>
    <row r="15823" customFormat="1" hidden="1" x14ac:dyDescent="0.25"/>
    <row r="15824" customFormat="1" hidden="1" x14ac:dyDescent="0.25"/>
    <row r="15825" customFormat="1" hidden="1" x14ac:dyDescent="0.25"/>
    <row r="15826" customFormat="1" hidden="1" x14ac:dyDescent="0.25"/>
    <row r="15827" customFormat="1" hidden="1" x14ac:dyDescent="0.25"/>
    <row r="15828" customFormat="1" hidden="1" x14ac:dyDescent="0.25"/>
    <row r="15829" customFormat="1" hidden="1" x14ac:dyDescent="0.25"/>
    <row r="15830" customFormat="1" hidden="1" x14ac:dyDescent="0.25"/>
    <row r="15831" customFormat="1" hidden="1" x14ac:dyDescent="0.25"/>
    <row r="15832" customFormat="1" hidden="1" x14ac:dyDescent="0.25"/>
    <row r="15833" customFormat="1" hidden="1" x14ac:dyDescent="0.25"/>
    <row r="15834" customFormat="1" hidden="1" x14ac:dyDescent="0.25"/>
    <row r="15835" customFormat="1" hidden="1" x14ac:dyDescent="0.25"/>
    <row r="15836" customFormat="1" hidden="1" x14ac:dyDescent="0.25"/>
    <row r="15837" customFormat="1" hidden="1" x14ac:dyDescent="0.25"/>
    <row r="15838" customFormat="1" hidden="1" x14ac:dyDescent="0.25"/>
    <row r="15839" customFormat="1" hidden="1" x14ac:dyDescent="0.25"/>
    <row r="15840" customFormat="1" hidden="1" x14ac:dyDescent="0.25"/>
    <row r="15841" customFormat="1" hidden="1" x14ac:dyDescent="0.25"/>
    <row r="15842" customFormat="1" hidden="1" x14ac:dyDescent="0.25"/>
    <row r="15843" customFormat="1" hidden="1" x14ac:dyDescent="0.25"/>
    <row r="15844" customFormat="1" hidden="1" x14ac:dyDescent="0.25"/>
    <row r="15845" customFormat="1" hidden="1" x14ac:dyDescent="0.25"/>
    <row r="15846" customFormat="1" hidden="1" x14ac:dyDescent="0.25"/>
    <row r="15847" customFormat="1" hidden="1" x14ac:dyDescent="0.25"/>
    <row r="15848" customFormat="1" hidden="1" x14ac:dyDescent="0.25"/>
    <row r="15849" customFormat="1" hidden="1" x14ac:dyDescent="0.25"/>
    <row r="15850" customFormat="1" hidden="1" x14ac:dyDescent="0.25"/>
    <row r="15851" customFormat="1" hidden="1" x14ac:dyDescent="0.25"/>
    <row r="15852" customFormat="1" hidden="1" x14ac:dyDescent="0.25"/>
    <row r="15853" customFormat="1" hidden="1" x14ac:dyDescent="0.25"/>
    <row r="15854" customFormat="1" hidden="1" x14ac:dyDescent="0.25"/>
    <row r="15855" customFormat="1" hidden="1" x14ac:dyDescent="0.25"/>
    <row r="15856" customFormat="1" hidden="1" x14ac:dyDescent="0.25"/>
    <row r="15857" customFormat="1" hidden="1" x14ac:dyDescent="0.25"/>
    <row r="15858" customFormat="1" hidden="1" x14ac:dyDescent="0.25"/>
    <row r="15859" customFormat="1" hidden="1" x14ac:dyDescent="0.25"/>
    <row r="15860" customFormat="1" hidden="1" x14ac:dyDescent="0.25"/>
    <row r="15861" customFormat="1" hidden="1" x14ac:dyDescent="0.25"/>
    <row r="15862" customFormat="1" hidden="1" x14ac:dyDescent="0.25"/>
    <row r="15863" customFormat="1" hidden="1" x14ac:dyDescent="0.25"/>
    <row r="15864" customFormat="1" hidden="1" x14ac:dyDescent="0.25"/>
    <row r="15865" customFormat="1" hidden="1" x14ac:dyDescent="0.25"/>
    <row r="15866" customFormat="1" hidden="1" x14ac:dyDescent="0.25"/>
    <row r="15867" customFormat="1" hidden="1" x14ac:dyDescent="0.25"/>
    <row r="15868" customFormat="1" hidden="1" x14ac:dyDescent="0.25"/>
    <row r="15869" customFormat="1" hidden="1" x14ac:dyDescent="0.25"/>
    <row r="15870" customFormat="1" hidden="1" x14ac:dyDescent="0.25"/>
    <row r="15871" customFormat="1" hidden="1" x14ac:dyDescent="0.25"/>
    <row r="15872" customFormat="1" hidden="1" x14ac:dyDescent="0.25"/>
    <row r="15873" customFormat="1" hidden="1" x14ac:dyDescent="0.25"/>
    <row r="15874" customFormat="1" hidden="1" x14ac:dyDescent="0.25"/>
    <row r="15875" customFormat="1" hidden="1" x14ac:dyDescent="0.25"/>
    <row r="15876" customFormat="1" hidden="1" x14ac:dyDescent="0.25"/>
    <row r="15877" customFormat="1" hidden="1" x14ac:dyDescent="0.25"/>
    <row r="15878" customFormat="1" hidden="1" x14ac:dyDescent="0.25"/>
    <row r="15879" customFormat="1" hidden="1" x14ac:dyDescent="0.25"/>
    <row r="15880" customFormat="1" hidden="1" x14ac:dyDescent="0.25"/>
    <row r="15881" customFormat="1" hidden="1" x14ac:dyDescent="0.25"/>
    <row r="15882" customFormat="1" hidden="1" x14ac:dyDescent="0.25"/>
    <row r="15883" customFormat="1" hidden="1" x14ac:dyDescent="0.25"/>
    <row r="15884" customFormat="1" hidden="1" x14ac:dyDescent="0.25"/>
    <row r="15885" customFormat="1" hidden="1" x14ac:dyDescent="0.25"/>
    <row r="15886" customFormat="1" hidden="1" x14ac:dyDescent="0.25"/>
    <row r="15887" customFormat="1" hidden="1" x14ac:dyDescent="0.25"/>
    <row r="15888" customFormat="1" hidden="1" x14ac:dyDescent="0.25"/>
    <row r="15889" customFormat="1" hidden="1" x14ac:dyDescent="0.25"/>
    <row r="15890" customFormat="1" hidden="1" x14ac:dyDescent="0.25"/>
    <row r="15891" customFormat="1" hidden="1" x14ac:dyDescent="0.25"/>
    <row r="15892" customFormat="1" hidden="1" x14ac:dyDescent="0.25"/>
    <row r="15893" customFormat="1" hidden="1" x14ac:dyDescent="0.25"/>
    <row r="15894" customFormat="1" hidden="1" x14ac:dyDescent="0.25"/>
    <row r="15895" customFormat="1" hidden="1" x14ac:dyDescent="0.25"/>
    <row r="15896" customFormat="1" hidden="1" x14ac:dyDescent="0.25"/>
    <row r="15897" customFormat="1" hidden="1" x14ac:dyDescent="0.25"/>
    <row r="15898" customFormat="1" hidden="1" x14ac:dyDescent="0.25"/>
    <row r="15899" customFormat="1" hidden="1" x14ac:dyDescent="0.25"/>
    <row r="15900" customFormat="1" hidden="1" x14ac:dyDescent="0.25"/>
    <row r="15901" customFormat="1" hidden="1" x14ac:dyDescent="0.25"/>
    <row r="15902" customFormat="1" hidden="1" x14ac:dyDescent="0.25"/>
    <row r="15903" customFormat="1" hidden="1" x14ac:dyDescent="0.25"/>
    <row r="15904" customFormat="1" hidden="1" x14ac:dyDescent="0.25"/>
    <row r="15905" customFormat="1" hidden="1" x14ac:dyDescent="0.25"/>
    <row r="15906" customFormat="1" hidden="1" x14ac:dyDescent="0.25"/>
    <row r="15907" customFormat="1" hidden="1" x14ac:dyDescent="0.25"/>
    <row r="15908" customFormat="1" hidden="1" x14ac:dyDescent="0.25"/>
    <row r="15909" customFormat="1" hidden="1" x14ac:dyDescent="0.25"/>
    <row r="15910" customFormat="1" hidden="1" x14ac:dyDescent="0.25"/>
    <row r="15911" customFormat="1" hidden="1" x14ac:dyDescent="0.25"/>
    <row r="15912" customFormat="1" hidden="1" x14ac:dyDescent="0.25"/>
    <row r="15913" customFormat="1" hidden="1" x14ac:dyDescent="0.25"/>
    <row r="15914" customFormat="1" hidden="1" x14ac:dyDescent="0.25"/>
    <row r="15915" customFormat="1" hidden="1" x14ac:dyDescent="0.25"/>
    <row r="15916" customFormat="1" hidden="1" x14ac:dyDescent="0.25"/>
    <row r="15917" customFormat="1" hidden="1" x14ac:dyDescent="0.25"/>
    <row r="15918" customFormat="1" hidden="1" x14ac:dyDescent="0.25"/>
    <row r="15919" customFormat="1" hidden="1" x14ac:dyDescent="0.25"/>
    <row r="15920" customFormat="1" hidden="1" x14ac:dyDescent="0.25"/>
    <row r="15921" customFormat="1" hidden="1" x14ac:dyDescent="0.25"/>
    <row r="15922" customFormat="1" hidden="1" x14ac:dyDescent="0.25"/>
    <row r="15923" customFormat="1" hidden="1" x14ac:dyDescent="0.25"/>
    <row r="15924" customFormat="1" hidden="1" x14ac:dyDescent="0.25"/>
    <row r="15925" customFormat="1" hidden="1" x14ac:dyDescent="0.25"/>
    <row r="15926" customFormat="1" hidden="1" x14ac:dyDescent="0.25"/>
    <row r="15927" customFormat="1" hidden="1" x14ac:dyDescent="0.25"/>
    <row r="15928" customFormat="1" hidden="1" x14ac:dyDescent="0.25"/>
    <row r="15929" customFormat="1" hidden="1" x14ac:dyDescent="0.25"/>
    <row r="15930" customFormat="1" hidden="1" x14ac:dyDescent="0.25"/>
    <row r="15931" customFormat="1" hidden="1" x14ac:dyDescent="0.25"/>
    <row r="15932" customFormat="1" hidden="1" x14ac:dyDescent="0.25"/>
    <row r="15933" customFormat="1" hidden="1" x14ac:dyDescent="0.25"/>
    <row r="15934" customFormat="1" hidden="1" x14ac:dyDescent="0.25"/>
    <row r="15935" customFormat="1" hidden="1" x14ac:dyDescent="0.25"/>
    <row r="15936" customFormat="1" hidden="1" x14ac:dyDescent="0.25"/>
    <row r="15937" customFormat="1" hidden="1" x14ac:dyDescent="0.25"/>
    <row r="15938" customFormat="1" hidden="1" x14ac:dyDescent="0.25"/>
    <row r="15939" customFormat="1" hidden="1" x14ac:dyDescent="0.25"/>
    <row r="15940" customFormat="1" hidden="1" x14ac:dyDescent="0.25"/>
    <row r="15941" customFormat="1" hidden="1" x14ac:dyDescent="0.25"/>
    <row r="15942" customFormat="1" hidden="1" x14ac:dyDescent="0.25"/>
    <row r="15943" customFormat="1" hidden="1" x14ac:dyDescent="0.25"/>
    <row r="15944" customFormat="1" hidden="1" x14ac:dyDescent="0.25"/>
    <row r="15945" customFormat="1" hidden="1" x14ac:dyDescent="0.25"/>
    <row r="15946" customFormat="1" hidden="1" x14ac:dyDescent="0.25"/>
    <row r="15947" customFormat="1" hidden="1" x14ac:dyDescent="0.25"/>
    <row r="15948" customFormat="1" hidden="1" x14ac:dyDescent="0.25"/>
    <row r="15949" customFormat="1" hidden="1" x14ac:dyDescent="0.25"/>
    <row r="15950" customFormat="1" hidden="1" x14ac:dyDescent="0.25"/>
    <row r="15951" customFormat="1" hidden="1" x14ac:dyDescent="0.25"/>
    <row r="15952" customFormat="1" hidden="1" x14ac:dyDescent="0.25"/>
    <row r="15953" customFormat="1" hidden="1" x14ac:dyDescent="0.25"/>
    <row r="15954" customFormat="1" hidden="1" x14ac:dyDescent="0.25"/>
    <row r="15955" customFormat="1" hidden="1" x14ac:dyDescent="0.25"/>
    <row r="15956" customFormat="1" hidden="1" x14ac:dyDescent="0.25"/>
    <row r="15957" customFormat="1" hidden="1" x14ac:dyDescent="0.25"/>
    <row r="15958" customFormat="1" hidden="1" x14ac:dyDescent="0.25"/>
    <row r="15959" customFormat="1" hidden="1" x14ac:dyDescent="0.25"/>
    <row r="15960" customFormat="1" hidden="1" x14ac:dyDescent="0.25"/>
    <row r="15961" customFormat="1" hidden="1" x14ac:dyDescent="0.25"/>
    <row r="15962" customFormat="1" hidden="1" x14ac:dyDescent="0.25"/>
    <row r="15963" customFormat="1" hidden="1" x14ac:dyDescent="0.25"/>
    <row r="15964" customFormat="1" hidden="1" x14ac:dyDescent="0.25"/>
    <row r="15965" customFormat="1" hidden="1" x14ac:dyDescent="0.25"/>
    <row r="15966" customFormat="1" hidden="1" x14ac:dyDescent="0.25"/>
    <row r="15967" customFormat="1" hidden="1" x14ac:dyDescent="0.25"/>
    <row r="15968" customFormat="1" hidden="1" x14ac:dyDescent="0.25"/>
    <row r="15969" customFormat="1" hidden="1" x14ac:dyDescent="0.25"/>
    <row r="15970" customFormat="1" hidden="1" x14ac:dyDescent="0.25"/>
    <row r="15971" customFormat="1" hidden="1" x14ac:dyDescent="0.25"/>
    <row r="15972" customFormat="1" hidden="1" x14ac:dyDescent="0.25"/>
    <row r="15973" customFormat="1" hidden="1" x14ac:dyDescent="0.25"/>
    <row r="15974" customFormat="1" hidden="1" x14ac:dyDescent="0.25"/>
    <row r="15975" customFormat="1" hidden="1" x14ac:dyDescent="0.25"/>
    <row r="15976" customFormat="1" hidden="1" x14ac:dyDescent="0.25"/>
    <row r="15977" customFormat="1" hidden="1" x14ac:dyDescent="0.25"/>
    <row r="15978" customFormat="1" hidden="1" x14ac:dyDescent="0.25"/>
    <row r="15979" customFormat="1" hidden="1" x14ac:dyDescent="0.25"/>
    <row r="15980" customFormat="1" hidden="1" x14ac:dyDescent="0.25"/>
    <row r="15981" customFormat="1" hidden="1" x14ac:dyDescent="0.25"/>
    <row r="15982" customFormat="1" hidden="1" x14ac:dyDescent="0.25"/>
    <row r="15983" customFormat="1" hidden="1" x14ac:dyDescent="0.25"/>
    <row r="15984" customFormat="1" hidden="1" x14ac:dyDescent="0.25"/>
    <row r="15985" customFormat="1" hidden="1" x14ac:dyDescent="0.25"/>
    <row r="15986" customFormat="1" hidden="1" x14ac:dyDescent="0.25"/>
    <row r="15987" customFormat="1" hidden="1" x14ac:dyDescent="0.25"/>
    <row r="15988" customFormat="1" hidden="1" x14ac:dyDescent="0.25"/>
    <row r="15989" customFormat="1" hidden="1" x14ac:dyDescent="0.25"/>
    <row r="15990" customFormat="1" hidden="1" x14ac:dyDescent="0.25"/>
    <row r="15991" customFormat="1" hidden="1" x14ac:dyDescent="0.25"/>
    <row r="15992" customFormat="1" hidden="1" x14ac:dyDescent="0.25"/>
    <row r="15993" customFormat="1" hidden="1" x14ac:dyDescent="0.25"/>
    <row r="15994" customFormat="1" hidden="1" x14ac:dyDescent="0.25"/>
    <row r="15995" customFormat="1" hidden="1" x14ac:dyDescent="0.25"/>
    <row r="15996" customFormat="1" hidden="1" x14ac:dyDescent="0.25"/>
    <row r="15997" customFormat="1" hidden="1" x14ac:dyDescent="0.25"/>
    <row r="15998" customFormat="1" hidden="1" x14ac:dyDescent="0.25"/>
    <row r="15999" customFormat="1" hidden="1" x14ac:dyDescent="0.25"/>
    <row r="16000" customFormat="1" hidden="1" x14ac:dyDescent="0.25"/>
    <row r="16001" customFormat="1" hidden="1" x14ac:dyDescent="0.25"/>
    <row r="16002" customFormat="1" hidden="1" x14ac:dyDescent="0.25"/>
    <row r="16003" customFormat="1" hidden="1" x14ac:dyDescent="0.25"/>
    <row r="16004" customFormat="1" hidden="1" x14ac:dyDescent="0.25"/>
    <row r="16005" customFormat="1" hidden="1" x14ac:dyDescent="0.25"/>
    <row r="16006" customFormat="1" hidden="1" x14ac:dyDescent="0.25"/>
    <row r="16007" customFormat="1" hidden="1" x14ac:dyDescent="0.25"/>
    <row r="16008" customFormat="1" hidden="1" x14ac:dyDescent="0.25"/>
    <row r="16009" customFormat="1" hidden="1" x14ac:dyDescent="0.25"/>
    <row r="16010" customFormat="1" hidden="1" x14ac:dyDescent="0.25"/>
    <row r="16011" customFormat="1" hidden="1" x14ac:dyDescent="0.25"/>
    <row r="16012" customFormat="1" hidden="1" x14ac:dyDescent="0.25"/>
    <row r="16013" customFormat="1" hidden="1" x14ac:dyDescent="0.25"/>
    <row r="16014" customFormat="1" hidden="1" x14ac:dyDescent="0.25"/>
    <row r="16015" customFormat="1" hidden="1" x14ac:dyDescent="0.25"/>
    <row r="16016" customFormat="1" hidden="1" x14ac:dyDescent="0.25"/>
    <row r="16017" customFormat="1" hidden="1" x14ac:dyDescent="0.25"/>
    <row r="16018" customFormat="1" hidden="1" x14ac:dyDescent="0.25"/>
    <row r="16019" customFormat="1" hidden="1" x14ac:dyDescent="0.25"/>
    <row r="16020" customFormat="1" hidden="1" x14ac:dyDescent="0.25"/>
    <row r="16021" customFormat="1" hidden="1" x14ac:dyDescent="0.25"/>
    <row r="16022" customFormat="1" hidden="1" x14ac:dyDescent="0.25"/>
    <row r="16023" customFormat="1" hidden="1" x14ac:dyDescent="0.25"/>
    <row r="16024" customFormat="1" hidden="1" x14ac:dyDescent="0.25"/>
    <row r="16025" customFormat="1" hidden="1" x14ac:dyDescent="0.25"/>
    <row r="16026" customFormat="1" hidden="1" x14ac:dyDescent="0.25"/>
    <row r="16027" customFormat="1" hidden="1" x14ac:dyDescent="0.25"/>
    <row r="16028" customFormat="1" hidden="1" x14ac:dyDescent="0.25"/>
    <row r="16029" customFormat="1" hidden="1" x14ac:dyDescent="0.25"/>
    <row r="16030" customFormat="1" hidden="1" x14ac:dyDescent="0.25"/>
    <row r="16031" customFormat="1" hidden="1" x14ac:dyDescent="0.25"/>
    <row r="16032" customFormat="1" hidden="1" x14ac:dyDescent="0.25"/>
    <row r="16033" customFormat="1" hidden="1" x14ac:dyDescent="0.25"/>
    <row r="16034" customFormat="1" hidden="1" x14ac:dyDescent="0.25"/>
    <row r="16035" customFormat="1" hidden="1" x14ac:dyDescent="0.25"/>
    <row r="16036" customFormat="1" hidden="1" x14ac:dyDescent="0.25"/>
    <row r="16037" customFormat="1" hidden="1" x14ac:dyDescent="0.25"/>
    <row r="16038" customFormat="1" hidden="1" x14ac:dyDescent="0.25"/>
    <row r="16039" customFormat="1" hidden="1" x14ac:dyDescent="0.25"/>
    <row r="16040" customFormat="1" hidden="1" x14ac:dyDescent="0.25"/>
    <row r="16041" customFormat="1" hidden="1" x14ac:dyDescent="0.25"/>
    <row r="16042" customFormat="1" hidden="1" x14ac:dyDescent="0.25"/>
    <row r="16043" customFormat="1" hidden="1" x14ac:dyDescent="0.25"/>
    <row r="16044" customFormat="1" hidden="1" x14ac:dyDescent="0.25"/>
    <row r="16045" customFormat="1" hidden="1" x14ac:dyDescent="0.25"/>
    <row r="16046" customFormat="1" hidden="1" x14ac:dyDescent="0.25"/>
    <row r="16047" customFormat="1" hidden="1" x14ac:dyDescent="0.25"/>
    <row r="16048" customFormat="1" hidden="1" x14ac:dyDescent="0.25"/>
    <row r="16049" customFormat="1" hidden="1" x14ac:dyDescent="0.25"/>
    <row r="16050" customFormat="1" hidden="1" x14ac:dyDescent="0.25"/>
    <row r="16051" customFormat="1" hidden="1" x14ac:dyDescent="0.25"/>
    <row r="16052" customFormat="1" hidden="1" x14ac:dyDescent="0.25"/>
    <row r="16053" customFormat="1" hidden="1" x14ac:dyDescent="0.25"/>
    <row r="16054" customFormat="1" hidden="1" x14ac:dyDescent="0.25"/>
    <row r="16055" customFormat="1" hidden="1" x14ac:dyDescent="0.25"/>
    <row r="16056" customFormat="1" hidden="1" x14ac:dyDescent="0.25"/>
    <row r="16057" customFormat="1" hidden="1" x14ac:dyDescent="0.25"/>
    <row r="16058" customFormat="1" hidden="1" x14ac:dyDescent="0.25"/>
    <row r="16059" customFormat="1" hidden="1" x14ac:dyDescent="0.25"/>
    <row r="16060" customFormat="1" hidden="1" x14ac:dyDescent="0.25"/>
    <row r="16061" customFormat="1" hidden="1" x14ac:dyDescent="0.25"/>
    <row r="16062" customFormat="1" hidden="1" x14ac:dyDescent="0.25"/>
    <row r="16063" customFormat="1" hidden="1" x14ac:dyDescent="0.25"/>
    <row r="16064" customFormat="1" hidden="1" x14ac:dyDescent="0.25"/>
    <row r="16065" customFormat="1" hidden="1" x14ac:dyDescent="0.25"/>
    <row r="16066" customFormat="1" hidden="1" x14ac:dyDescent="0.25"/>
    <row r="16067" customFormat="1" hidden="1" x14ac:dyDescent="0.25"/>
    <row r="16068" customFormat="1" hidden="1" x14ac:dyDescent="0.25"/>
    <row r="16069" customFormat="1" hidden="1" x14ac:dyDescent="0.25"/>
    <row r="16070" customFormat="1" hidden="1" x14ac:dyDescent="0.25"/>
    <row r="16071" customFormat="1" hidden="1" x14ac:dyDescent="0.25"/>
    <row r="16072" customFormat="1" hidden="1" x14ac:dyDescent="0.25"/>
    <row r="16073" customFormat="1" hidden="1" x14ac:dyDescent="0.25"/>
    <row r="16074" customFormat="1" hidden="1" x14ac:dyDescent="0.25"/>
    <row r="16075" customFormat="1" hidden="1" x14ac:dyDescent="0.25"/>
    <row r="16076" customFormat="1" hidden="1" x14ac:dyDescent="0.25"/>
    <row r="16077" customFormat="1" hidden="1" x14ac:dyDescent="0.25"/>
    <row r="16078" customFormat="1" hidden="1" x14ac:dyDescent="0.25"/>
    <row r="16079" customFormat="1" hidden="1" x14ac:dyDescent="0.25"/>
    <row r="16080" customFormat="1" hidden="1" x14ac:dyDescent="0.25"/>
    <row r="16081" customFormat="1" hidden="1" x14ac:dyDescent="0.25"/>
    <row r="16082" customFormat="1" hidden="1" x14ac:dyDescent="0.25"/>
    <row r="16083" customFormat="1" hidden="1" x14ac:dyDescent="0.25"/>
    <row r="16084" customFormat="1" hidden="1" x14ac:dyDescent="0.25"/>
    <row r="16085" customFormat="1" hidden="1" x14ac:dyDescent="0.25"/>
    <row r="16086" customFormat="1" hidden="1" x14ac:dyDescent="0.25"/>
    <row r="16087" customFormat="1" hidden="1" x14ac:dyDescent="0.25"/>
    <row r="16088" customFormat="1" hidden="1" x14ac:dyDescent="0.25"/>
    <row r="16089" customFormat="1" hidden="1" x14ac:dyDescent="0.25"/>
    <row r="16090" customFormat="1" hidden="1" x14ac:dyDescent="0.25"/>
    <row r="16091" customFormat="1" hidden="1" x14ac:dyDescent="0.25"/>
    <row r="16092" customFormat="1" hidden="1" x14ac:dyDescent="0.25"/>
    <row r="16093" customFormat="1" hidden="1" x14ac:dyDescent="0.25"/>
    <row r="16094" customFormat="1" hidden="1" x14ac:dyDescent="0.25"/>
    <row r="16095" customFormat="1" hidden="1" x14ac:dyDescent="0.25"/>
    <row r="16096" customFormat="1" hidden="1" x14ac:dyDescent="0.25"/>
    <row r="16097" customFormat="1" hidden="1" x14ac:dyDescent="0.25"/>
    <row r="16098" customFormat="1" hidden="1" x14ac:dyDescent="0.25"/>
    <row r="16099" customFormat="1" hidden="1" x14ac:dyDescent="0.25"/>
    <row r="16100" customFormat="1" hidden="1" x14ac:dyDescent="0.25"/>
    <row r="16101" customFormat="1" hidden="1" x14ac:dyDescent="0.25"/>
    <row r="16102" customFormat="1" hidden="1" x14ac:dyDescent="0.25"/>
    <row r="16103" customFormat="1" hidden="1" x14ac:dyDescent="0.25"/>
    <row r="16104" customFormat="1" hidden="1" x14ac:dyDescent="0.25"/>
    <row r="16105" customFormat="1" hidden="1" x14ac:dyDescent="0.25"/>
    <row r="16106" customFormat="1" hidden="1" x14ac:dyDescent="0.25"/>
    <row r="16107" customFormat="1" hidden="1" x14ac:dyDescent="0.25"/>
    <row r="16108" customFormat="1" hidden="1" x14ac:dyDescent="0.25"/>
    <row r="16109" customFormat="1" hidden="1" x14ac:dyDescent="0.25"/>
    <row r="16110" customFormat="1" hidden="1" x14ac:dyDescent="0.25"/>
    <row r="16111" customFormat="1" hidden="1" x14ac:dyDescent="0.25"/>
    <row r="16112" customFormat="1" hidden="1" x14ac:dyDescent="0.25"/>
    <row r="16113" customFormat="1" hidden="1" x14ac:dyDescent="0.25"/>
    <row r="16114" customFormat="1" hidden="1" x14ac:dyDescent="0.25"/>
    <row r="16115" customFormat="1" hidden="1" x14ac:dyDescent="0.25"/>
    <row r="16116" customFormat="1" hidden="1" x14ac:dyDescent="0.25"/>
    <row r="16117" customFormat="1" hidden="1" x14ac:dyDescent="0.25"/>
    <row r="16118" customFormat="1" hidden="1" x14ac:dyDescent="0.25"/>
    <row r="16119" customFormat="1" hidden="1" x14ac:dyDescent="0.25"/>
    <row r="16120" customFormat="1" hidden="1" x14ac:dyDescent="0.25"/>
    <row r="16121" customFormat="1" hidden="1" x14ac:dyDescent="0.25"/>
    <row r="16122" customFormat="1" hidden="1" x14ac:dyDescent="0.25"/>
    <row r="16123" customFormat="1" hidden="1" x14ac:dyDescent="0.25"/>
    <row r="16124" customFormat="1" hidden="1" x14ac:dyDescent="0.25"/>
    <row r="16125" customFormat="1" hidden="1" x14ac:dyDescent="0.25"/>
    <row r="16126" customFormat="1" hidden="1" x14ac:dyDescent="0.25"/>
    <row r="16127" customFormat="1" hidden="1" x14ac:dyDescent="0.25"/>
    <row r="16128" customFormat="1" hidden="1" x14ac:dyDescent="0.25"/>
    <row r="16129" customFormat="1" hidden="1" x14ac:dyDescent="0.25"/>
    <row r="16130" customFormat="1" hidden="1" x14ac:dyDescent="0.25"/>
    <row r="16131" customFormat="1" hidden="1" x14ac:dyDescent="0.25"/>
    <row r="16132" customFormat="1" hidden="1" x14ac:dyDescent="0.25"/>
    <row r="16133" customFormat="1" hidden="1" x14ac:dyDescent="0.25"/>
    <row r="16134" customFormat="1" hidden="1" x14ac:dyDescent="0.25"/>
    <row r="16135" customFormat="1" hidden="1" x14ac:dyDescent="0.25"/>
    <row r="16136" customFormat="1" hidden="1" x14ac:dyDescent="0.25"/>
    <row r="16137" customFormat="1" hidden="1" x14ac:dyDescent="0.25"/>
    <row r="16138" customFormat="1" hidden="1" x14ac:dyDescent="0.25"/>
    <row r="16139" customFormat="1" hidden="1" x14ac:dyDescent="0.25"/>
    <row r="16140" customFormat="1" hidden="1" x14ac:dyDescent="0.25"/>
    <row r="16141" customFormat="1" hidden="1" x14ac:dyDescent="0.25"/>
    <row r="16142" customFormat="1" hidden="1" x14ac:dyDescent="0.25"/>
    <row r="16143" customFormat="1" hidden="1" x14ac:dyDescent="0.25"/>
    <row r="16144" customFormat="1" hidden="1" x14ac:dyDescent="0.25"/>
    <row r="16145" customFormat="1" hidden="1" x14ac:dyDescent="0.25"/>
    <row r="16146" customFormat="1" hidden="1" x14ac:dyDescent="0.25"/>
    <row r="16147" customFormat="1" hidden="1" x14ac:dyDescent="0.25"/>
    <row r="16148" customFormat="1" hidden="1" x14ac:dyDescent="0.25"/>
    <row r="16149" customFormat="1" hidden="1" x14ac:dyDescent="0.25"/>
    <row r="16150" customFormat="1" hidden="1" x14ac:dyDescent="0.25"/>
    <row r="16151" customFormat="1" hidden="1" x14ac:dyDescent="0.25"/>
    <row r="16152" customFormat="1" hidden="1" x14ac:dyDescent="0.25"/>
    <row r="16153" customFormat="1" hidden="1" x14ac:dyDescent="0.25"/>
    <row r="16154" customFormat="1" hidden="1" x14ac:dyDescent="0.25"/>
    <row r="16155" customFormat="1" hidden="1" x14ac:dyDescent="0.25"/>
    <row r="16156" customFormat="1" hidden="1" x14ac:dyDescent="0.25"/>
    <row r="16157" customFormat="1" hidden="1" x14ac:dyDescent="0.25"/>
    <row r="16158" customFormat="1" hidden="1" x14ac:dyDescent="0.25"/>
    <row r="16159" customFormat="1" hidden="1" x14ac:dyDescent="0.25"/>
    <row r="16160" customFormat="1" hidden="1" x14ac:dyDescent="0.25"/>
    <row r="16161" customFormat="1" hidden="1" x14ac:dyDescent="0.25"/>
    <row r="16162" customFormat="1" hidden="1" x14ac:dyDescent="0.25"/>
    <row r="16163" customFormat="1" hidden="1" x14ac:dyDescent="0.25"/>
    <row r="16164" customFormat="1" hidden="1" x14ac:dyDescent="0.25"/>
    <row r="16165" customFormat="1" hidden="1" x14ac:dyDescent="0.25"/>
    <row r="16166" customFormat="1" hidden="1" x14ac:dyDescent="0.25"/>
    <row r="16167" customFormat="1" hidden="1" x14ac:dyDescent="0.25"/>
    <row r="16168" customFormat="1" hidden="1" x14ac:dyDescent="0.25"/>
    <row r="16169" customFormat="1" hidden="1" x14ac:dyDescent="0.25"/>
    <row r="16170" customFormat="1" hidden="1" x14ac:dyDescent="0.25"/>
    <row r="16171" customFormat="1" hidden="1" x14ac:dyDescent="0.25"/>
    <row r="16172" customFormat="1" hidden="1" x14ac:dyDescent="0.25"/>
    <row r="16173" customFormat="1" hidden="1" x14ac:dyDescent="0.25"/>
    <row r="16174" customFormat="1" hidden="1" x14ac:dyDescent="0.25"/>
    <row r="16175" customFormat="1" hidden="1" x14ac:dyDescent="0.25"/>
    <row r="16176" customFormat="1" hidden="1" x14ac:dyDescent="0.25"/>
    <row r="16177" customFormat="1" hidden="1" x14ac:dyDescent="0.25"/>
    <row r="16178" customFormat="1" hidden="1" x14ac:dyDescent="0.25"/>
    <row r="16179" customFormat="1" hidden="1" x14ac:dyDescent="0.25"/>
    <row r="16180" customFormat="1" hidden="1" x14ac:dyDescent="0.25"/>
    <row r="16181" customFormat="1" hidden="1" x14ac:dyDescent="0.25"/>
    <row r="16182" customFormat="1" hidden="1" x14ac:dyDescent="0.25"/>
    <row r="16183" customFormat="1" hidden="1" x14ac:dyDescent="0.25"/>
    <row r="16184" customFormat="1" hidden="1" x14ac:dyDescent="0.25"/>
    <row r="16185" customFormat="1" hidden="1" x14ac:dyDescent="0.25"/>
    <row r="16186" customFormat="1" hidden="1" x14ac:dyDescent="0.25"/>
    <row r="16187" customFormat="1" hidden="1" x14ac:dyDescent="0.25"/>
    <row r="16188" customFormat="1" hidden="1" x14ac:dyDescent="0.25"/>
    <row r="16189" customFormat="1" hidden="1" x14ac:dyDescent="0.25"/>
    <row r="16190" customFormat="1" hidden="1" x14ac:dyDescent="0.25"/>
    <row r="16191" customFormat="1" hidden="1" x14ac:dyDescent="0.25"/>
    <row r="16192" customFormat="1" hidden="1" x14ac:dyDescent="0.25"/>
    <row r="16193" customFormat="1" hidden="1" x14ac:dyDescent="0.25"/>
    <row r="16194" customFormat="1" hidden="1" x14ac:dyDescent="0.25"/>
    <row r="16195" customFormat="1" hidden="1" x14ac:dyDescent="0.25"/>
    <row r="16196" customFormat="1" hidden="1" x14ac:dyDescent="0.25"/>
    <row r="16197" customFormat="1" hidden="1" x14ac:dyDescent="0.25"/>
    <row r="16198" customFormat="1" hidden="1" x14ac:dyDescent="0.25"/>
    <row r="16199" customFormat="1" hidden="1" x14ac:dyDescent="0.25"/>
    <row r="16200" customFormat="1" hidden="1" x14ac:dyDescent="0.25"/>
    <row r="16201" customFormat="1" hidden="1" x14ac:dyDescent="0.25"/>
    <row r="16202" customFormat="1" hidden="1" x14ac:dyDescent="0.25"/>
    <row r="16203" customFormat="1" hidden="1" x14ac:dyDescent="0.25"/>
    <row r="16204" customFormat="1" hidden="1" x14ac:dyDescent="0.25"/>
    <row r="16205" customFormat="1" hidden="1" x14ac:dyDescent="0.25"/>
    <row r="16206" customFormat="1" hidden="1" x14ac:dyDescent="0.25"/>
    <row r="16207" customFormat="1" hidden="1" x14ac:dyDescent="0.25"/>
    <row r="16208" customFormat="1" hidden="1" x14ac:dyDescent="0.25"/>
    <row r="16209" customFormat="1" hidden="1" x14ac:dyDescent="0.25"/>
    <row r="16210" customFormat="1" hidden="1" x14ac:dyDescent="0.25"/>
    <row r="16211" customFormat="1" hidden="1" x14ac:dyDescent="0.25"/>
    <row r="16212" customFormat="1" hidden="1" x14ac:dyDescent="0.25"/>
    <row r="16213" customFormat="1" hidden="1" x14ac:dyDescent="0.25"/>
    <row r="16214" customFormat="1" hidden="1" x14ac:dyDescent="0.25"/>
    <row r="16215" customFormat="1" hidden="1" x14ac:dyDescent="0.25"/>
    <row r="16216" customFormat="1" hidden="1" x14ac:dyDescent="0.25"/>
    <row r="16217" customFormat="1" hidden="1" x14ac:dyDescent="0.25"/>
    <row r="16218" customFormat="1" hidden="1" x14ac:dyDescent="0.25"/>
    <row r="16219" customFormat="1" hidden="1" x14ac:dyDescent="0.25"/>
    <row r="16220" customFormat="1" hidden="1" x14ac:dyDescent="0.25"/>
    <row r="16221" customFormat="1" hidden="1" x14ac:dyDescent="0.25"/>
    <row r="16222" customFormat="1" hidden="1" x14ac:dyDescent="0.25"/>
    <row r="16223" customFormat="1" hidden="1" x14ac:dyDescent="0.25"/>
    <row r="16224" customFormat="1" hidden="1" x14ac:dyDescent="0.25"/>
    <row r="16225" customFormat="1" hidden="1" x14ac:dyDescent="0.25"/>
    <row r="16226" customFormat="1" hidden="1" x14ac:dyDescent="0.25"/>
    <row r="16227" customFormat="1" hidden="1" x14ac:dyDescent="0.25"/>
    <row r="16228" customFormat="1" hidden="1" x14ac:dyDescent="0.25"/>
    <row r="16229" customFormat="1" hidden="1" x14ac:dyDescent="0.25"/>
    <row r="16230" customFormat="1" hidden="1" x14ac:dyDescent="0.25"/>
    <row r="16231" customFormat="1" hidden="1" x14ac:dyDescent="0.25"/>
    <row r="16232" customFormat="1" hidden="1" x14ac:dyDescent="0.25"/>
    <row r="16233" customFormat="1" hidden="1" x14ac:dyDescent="0.25"/>
    <row r="16234" customFormat="1" hidden="1" x14ac:dyDescent="0.25"/>
    <row r="16235" customFormat="1" hidden="1" x14ac:dyDescent="0.25"/>
    <row r="16236" customFormat="1" hidden="1" x14ac:dyDescent="0.25"/>
    <row r="16237" customFormat="1" hidden="1" x14ac:dyDescent="0.25"/>
    <row r="16238" customFormat="1" hidden="1" x14ac:dyDescent="0.25"/>
    <row r="16239" customFormat="1" hidden="1" x14ac:dyDescent="0.25"/>
    <row r="16240" customFormat="1" hidden="1" x14ac:dyDescent="0.25"/>
    <row r="16241" customFormat="1" hidden="1" x14ac:dyDescent="0.25"/>
    <row r="16242" customFormat="1" hidden="1" x14ac:dyDescent="0.25"/>
    <row r="16243" customFormat="1" hidden="1" x14ac:dyDescent="0.25"/>
    <row r="16244" customFormat="1" hidden="1" x14ac:dyDescent="0.25"/>
    <row r="16245" customFormat="1" hidden="1" x14ac:dyDescent="0.25"/>
    <row r="16246" customFormat="1" hidden="1" x14ac:dyDescent="0.25"/>
    <row r="16247" customFormat="1" hidden="1" x14ac:dyDescent="0.25"/>
    <row r="16248" customFormat="1" hidden="1" x14ac:dyDescent="0.25"/>
    <row r="16249" customFormat="1" hidden="1" x14ac:dyDescent="0.25"/>
    <row r="16250" customFormat="1" hidden="1" x14ac:dyDescent="0.25"/>
    <row r="16251" customFormat="1" hidden="1" x14ac:dyDescent="0.25"/>
    <row r="16252" customFormat="1" hidden="1" x14ac:dyDescent="0.25"/>
    <row r="16253" customFormat="1" hidden="1" x14ac:dyDescent="0.25"/>
    <row r="16254" customFormat="1" hidden="1" x14ac:dyDescent="0.25"/>
    <row r="16255" customFormat="1" hidden="1" x14ac:dyDescent="0.25"/>
    <row r="16256" customFormat="1" hidden="1" x14ac:dyDescent="0.25"/>
    <row r="16257" customFormat="1" hidden="1" x14ac:dyDescent="0.25"/>
    <row r="16258" customFormat="1" hidden="1" x14ac:dyDescent="0.25"/>
    <row r="16259" customFormat="1" hidden="1" x14ac:dyDescent="0.25"/>
    <row r="16260" customFormat="1" hidden="1" x14ac:dyDescent="0.25"/>
    <row r="16261" customFormat="1" hidden="1" x14ac:dyDescent="0.25"/>
    <row r="16262" customFormat="1" hidden="1" x14ac:dyDescent="0.25"/>
    <row r="16263" customFormat="1" hidden="1" x14ac:dyDescent="0.25"/>
    <row r="16264" customFormat="1" hidden="1" x14ac:dyDescent="0.25"/>
    <row r="16265" customFormat="1" hidden="1" x14ac:dyDescent="0.25"/>
    <row r="16266" customFormat="1" hidden="1" x14ac:dyDescent="0.25"/>
    <row r="16267" customFormat="1" hidden="1" x14ac:dyDescent="0.25"/>
    <row r="16268" customFormat="1" hidden="1" x14ac:dyDescent="0.25"/>
    <row r="16269" customFormat="1" hidden="1" x14ac:dyDescent="0.25"/>
    <row r="16270" customFormat="1" hidden="1" x14ac:dyDescent="0.25"/>
    <row r="16271" customFormat="1" hidden="1" x14ac:dyDescent="0.25"/>
    <row r="16272" customFormat="1" hidden="1" x14ac:dyDescent="0.25"/>
    <row r="16273" customFormat="1" hidden="1" x14ac:dyDescent="0.25"/>
    <row r="16274" customFormat="1" hidden="1" x14ac:dyDescent="0.25"/>
    <row r="16275" customFormat="1" hidden="1" x14ac:dyDescent="0.25"/>
    <row r="16276" customFormat="1" hidden="1" x14ac:dyDescent="0.25"/>
    <row r="16277" customFormat="1" hidden="1" x14ac:dyDescent="0.25"/>
    <row r="16278" customFormat="1" hidden="1" x14ac:dyDescent="0.25"/>
    <row r="16279" customFormat="1" hidden="1" x14ac:dyDescent="0.25"/>
    <row r="16280" customFormat="1" hidden="1" x14ac:dyDescent="0.25"/>
    <row r="16281" customFormat="1" hidden="1" x14ac:dyDescent="0.25"/>
    <row r="16282" customFormat="1" hidden="1" x14ac:dyDescent="0.25"/>
    <row r="16283" customFormat="1" hidden="1" x14ac:dyDescent="0.25"/>
    <row r="16284" customFormat="1" hidden="1" x14ac:dyDescent="0.25"/>
    <row r="16285" customFormat="1" hidden="1" x14ac:dyDescent="0.25"/>
    <row r="16286" customFormat="1" hidden="1" x14ac:dyDescent="0.25"/>
    <row r="16287" customFormat="1" hidden="1" x14ac:dyDescent="0.25"/>
    <row r="16288" customFormat="1" hidden="1" x14ac:dyDescent="0.25"/>
    <row r="16289" customFormat="1" hidden="1" x14ac:dyDescent="0.25"/>
    <row r="16290" customFormat="1" hidden="1" x14ac:dyDescent="0.25"/>
    <row r="16291" customFormat="1" hidden="1" x14ac:dyDescent="0.25"/>
    <row r="16292" customFormat="1" hidden="1" x14ac:dyDescent="0.25"/>
    <row r="16293" customFormat="1" hidden="1" x14ac:dyDescent="0.25"/>
    <row r="16294" customFormat="1" hidden="1" x14ac:dyDescent="0.25"/>
    <row r="16295" customFormat="1" hidden="1" x14ac:dyDescent="0.25"/>
    <row r="16296" customFormat="1" hidden="1" x14ac:dyDescent="0.25"/>
    <row r="16297" customFormat="1" hidden="1" x14ac:dyDescent="0.25"/>
    <row r="16298" customFormat="1" hidden="1" x14ac:dyDescent="0.25"/>
    <row r="16299" customFormat="1" hidden="1" x14ac:dyDescent="0.25"/>
    <row r="16300" customFormat="1" hidden="1" x14ac:dyDescent="0.25"/>
    <row r="16301" customFormat="1" hidden="1" x14ac:dyDescent="0.25"/>
    <row r="16302" customFormat="1" hidden="1" x14ac:dyDescent="0.25"/>
    <row r="16303" customFormat="1" hidden="1" x14ac:dyDescent="0.25"/>
    <row r="16304" customFormat="1" hidden="1" x14ac:dyDescent="0.25"/>
    <row r="16305" customFormat="1" hidden="1" x14ac:dyDescent="0.25"/>
    <row r="16306" customFormat="1" hidden="1" x14ac:dyDescent="0.25"/>
    <row r="16307" customFormat="1" hidden="1" x14ac:dyDescent="0.25"/>
    <row r="16308" customFormat="1" hidden="1" x14ac:dyDescent="0.25"/>
    <row r="16309" customFormat="1" hidden="1" x14ac:dyDescent="0.25"/>
    <row r="16310" customFormat="1" hidden="1" x14ac:dyDescent="0.25"/>
    <row r="16311" customFormat="1" hidden="1" x14ac:dyDescent="0.25"/>
    <row r="16312" customFormat="1" hidden="1" x14ac:dyDescent="0.25"/>
    <row r="16313" customFormat="1" hidden="1" x14ac:dyDescent="0.25"/>
    <row r="16314" customFormat="1" hidden="1" x14ac:dyDescent="0.25"/>
    <row r="16315" customFormat="1" hidden="1" x14ac:dyDescent="0.25"/>
    <row r="16316" customFormat="1" hidden="1" x14ac:dyDescent="0.25"/>
    <row r="16317" customFormat="1" hidden="1" x14ac:dyDescent="0.25"/>
    <row r="16318" customFormat="1" hidden="1" x14ac:dyDescent="0.25"/>
    <row r="16319" customFormat="1" hidden="1" x14ac:dyDescent="0.25"/>
    <row r="16320" customFormat="1" hidden="1" x14ac:dyDescent="0.25"/>
    <row r="16321" customFormat="1" hidden="1" x14ac:dyDescent="0.25"/>
    <row r="16322" customFormat="1" hidden="1" x14ac:dyDescent="0.25"/>
    <row r="16323" customFormat="1" hidden="1" x14ac:dyDescent="0.25"/>
    <row r="16324" customFormat="1" hidden="1" x14ac:dyDescent="0.25"/>
    <row r="16325" customFormat="1" hidden="1" x14ac:dyDescent="0.25"/>
    <row r="16326" customFormat="1" hidden="1" x14ac:dyDescent="0.25"/>
    <row r="16327" customFormat="1" hidden="1" x14ac:dyDescent="0.25"/>
    <row r="16328" customFormat="1" hidden="1" x14ac:dyDescent="0.25"/>
    <row r="16329" customFormat="1" hidden="1" x14ac:dyDescent="0.25"/>
    <row r="16330" customFormat="1" hidden="1" x14ac:dyDescent="0.25"/>
    <row r="16331" customFormat="1" hidden="1" x14ac:dyDescent="0.25"/>
    <row r="16332" customFormat="1" hidden="1" x14ac:dyDescent="0.25"/>
    <row r="16333" customFormat="1" hidden="1" x14ac:dyDescent="0.25"/>
    <row r="16334" customFormat="1" hidden="1" x14ac:dyDescent="0.25"/>
    <row r="16335" customFormat="1" hidden="1" x14ac:dyDescent="0.25"/>
    <row r="16336" customFormat="1" hidden="1" x14ac:dyDescent="0.25"/>
    <row r="16337" customFormat="1" hidden="1" x14ac:dyDescent="0.25"/>
    <row r="16338" customFormat="1" hidden="1" x14ac:dyDescent="0.25"/>
    <row r="16339" customFormat="1" hidden="1" x14ac:dyDescent="0.25"/>
    <row r="16340" customFormat="1" hidden="1" x14ac:dyDescent="0.25"/>
    <row r="16341" customFormat="1" hidden="1" x14ac:dyDescent="0.25"/>
    <row r="16342" customFormat="1" hidden="1" x14ac:dyDescent="0.25"/>
    <row r="16343" customFormat="1" hidden="1" x14ac:dyDescent="0.25"/>
    <row r="16344" customFormat="1" hidden="1" x14ac:dyDescent="0.25"/>
    <row r="16345" customFormat="1" hidden="1" x14ac:dyDescent="0.25"/>
    <row r="16346" customFormat="1" hidden="1" x14ac:dyDescent="0.25"/>
    <row r="16347" customFormat="1" hidden="1" x14ac:dyDescent="0.25"/>
    <row r="16348" customFormat="1" hidden="1" x14ac:dyDescent="0.25"/>
    <row r="16349" customFormat="1" hidden="1" x14ac:dyDescent="0.25"/>
    <row r="16350" customFormat="1" hidden="1" x14ac:dyDescent="0.25"/>
    <row r="16351" customFormat="1" hidden="1" x14ac:dyDescent="0.25"/>
    <row r="16352" customFormat="1" hidden="1" x14ac:dyDescent="0.25"/>
    <row r="16353" customFormat="1" hidden="1" x14ac:dyDescent="0.25"/>
    <row r="16354" customFormat="1" hidden="1" x14ac:dyDescent="0.25"/>
    <row r="16355" customFormat="1" hidden="1" x14ac:dyDescent="0.25"/>
    <row r="16356" customFormat="1" hidden="1" x14ac:dyDescent="0.25"/>
    <row r="16357" customFormat="1" hidden="1" x14ac:dyDescent="0.25"/>
    <row r="16358" customFormat="1" hidden="1" x14ac:dyDescent="0.25"/>
    <row r="16359" customFormat="1" hidden="1" x14ac:dyDescent="0.25"/>
    <row r="16360" customFormat="1" hidden="1" x14ac:dyDescent="0.25"/>
    <row r="16361" customFormat="1" hidden="1" x14ac:dyDescent="0.25"/>
    <row r="16362" customFormat="1" hidden="1" x14ac:dyDescent="0.25"/>
    <row r="16363" customFormat="1" hidden="1" x14ac:dyDescent="0.25"/>
    <row r="16364" customFormat="1" hidden="1" x14ac:dyDescent="0.25"/>
    <row r="16365" customFormat="1" hidden="1" x14ac:dyDescent="0.25"/>
    <row r="16366" customFormat="1" hidden="1" x14ac:dyDescent="0.25"/>
    <row r="16367" customFormat="1" hidden="1" x14ac:dyDescent="0.25"/>
    <row r="16368" customFormat="1" hidden="1" x14ac:dyDescent="0.25"/>
    <row r="16369" customFormat="1" hidden="1" x14ac:dyDescent="0.25"/>
    <row r="16370" customFormat="1" hidden="1" x14ac:dyDescent="0.25"/>
    <row r="16371" customFormat="1" hidden="1" x14ac:dyDescent="0.25"/>
    <row r="16372" customFormat="1" hidden="1" x14ac:dyDescent="0.25"/>
    <row r="16373" customFormat="1" hidden="1" x14ac:dyDescent="0.25"/>
    <row r="16374" customFormat="1" hidden="1" x14ac:dyDescent="0.25"/>
    <row r="16375" customFormat="1" hidden="1" x14ac:dyDescent="0.25"/>
    <row r="16376" customFormat="1" hidden="1" x14ac:dyDescent="0.25"/>
    <row r="16377" customFormat="1" hidden="1" x14ac:dyDescent="0.25"/>
    <row r="16378" customFormat="1" hidden="1" x14ac:dyDescent="0.25"/>
    <row r="16379" customFormat="1" hidden="1" x14ac:dyDescent="0.25"/>
    <row r="16380" customFormat="1" hidden="1" x14ac:dyDescent="0.25"/>
    <row r="16381" customFormat="1" hidden="1" x14ac:dyDescent="0.25"/>
    <row r="16382" customFormat="1" hidden="1" x14ac:dyDescent="0.25"/>
    <row r="16383" customFormat="1" hidden="1" x14ac:dyDescent="0.25"/>
    <row r="16384" customFormat="1" hidden="1" x14ac:dyDescent="0.25"/>
    <row r="16385" customFormat="1" hidden="1" x14ac:dyDescent="0.25"/>
    <row r="16386" customFormat="1" hidden="1" x14ac:dyDescent="0.25"/>
    <row r="16387" customFormat="1" hidden="1" x14ac:dyDescent="0.25"/>
    <row r="16388" customFormat="1" hidden="1" x14ac:dyDescent="0.25"/>
    <row r="16389" customFormat="1" hidden="1" x14ac:dyDescent="0.25"/>
    <row r="16390" customFormat="1" hidden="1" x14ac:dyDescent="0.25"/>
    <row r="16391" customFormat="1" hidden="1" x14ac:dyDescent="0.25"/>
    <row r="16392" customFormat="1" hidden="1" x14ac:dyDescent="0.25"/>
    <row r="16393" customFormat="1" hidden="1" x14ac:dyDescent="0.25"/>
    <row r="16394" customFormat="1" hidden="1" x14ac:dyDescent="0.25"/>
    <row r="16395" customFormat="1" hidden="1" x14ac:dyDescent="0.25"/>
    <row r="16396" customFormat="1" hidden="1" x14ac:dyDescent="0.25"/>
    <row r="16397" customFormat="1" hidden="1" x14ac:dyDescent="0.25"/>
    <row r="16398" customFormat="1" hidden="1" x14ac:dyDescent="0.25"/>
    <row r="16399" customFormat="1" hidden="1" x14ac:dyDescent="0.25"/>
    <row r="16400" customFormat="1" hidden="1" x14ac:dyDescent="0.25"/>
    <row r="16401" customFormat="1" hidden="1" x14ac:dyDescent="0.25"/>
    <row r="16402" customFormat="1" hidden="1" x14ac:dyDescent="0.25"/>
    <row r="16403" customFormat="1" hidden="1" x14ac:dyDescent="0.25"/>
    <row r="16404" customFormat="1" hidden="1" x14ac:dyDescent="0.25"/>
    <row r="16405" customFormat="1" hidden="1" x14ac:dyDescent="0.25"/>
    <row r="16406" customFormat="1" hidden="1" x14ac:dyDescent="0.25"/>
    <row r="16407" customFormat="1" hidden="1" x14ac:dyDescent="0.25"/>
    <row r="16408" customFormat="1" hidden="1" x14ac:dyDescent="0.25"/>
    <row r="16409" customFormat="1" hidden="1" x14ac:dyDescent="0.25"/>
    <row r="16410" customFormat="1" hidden="1" x14ac:dyDescent="0.25"/>
    <row r="16411" customFormat="1" hidden="1" x14ac:dyDescent="0.25"/>
    <row r="16412" customFormat="1" hidden="1" x14ac:dyDescent="0.25"/>
    <row r="16413" customFormat="1" hidden="1" x14ac:dyDescent="0.25"/>
    <row r="16414" customFormat="1" hidden="1" x14ac:dyDescent="0.25"/>
    <row r="16415" customFormat="1" hidden="1" x14ac:dyDescent="0.25"/>
    <row r="16416" customFormat="1" hidden="1" x14ac:dyDescent="0.25"/>
    <row r="16417" customFormat="1" hidden="1" x14ac:dyDescent="0.25"/>
    <row r="16418" customFormat="1" hidden="1" x14ac:dyDescent="0.25"/>
    <row r="16419" customFormat="1" hidden="1" x14ac:dyDescent="0.25"/>
    <row r="16420" customFormat="1" hidden="1" x14ac:dyDescent="0.25"/>
    <row r="16421" customFormat="1" hidden="1" x14ac:dyDescent="0.25"/>
    <row r="16422" customFormat="1" hidden="1" x14ac:dyDescent="0.25"/>
    <row r="16423" customFormat="1" hidden="1" x14ac:dyDescent="0.25"/>
    <row r="16424" customFormat="1" hidden="1" x14ac:dyDescent="0.25"/>
    <row r="16425" customFormat="1" hidden="1" x14ac:dyDescent="0.25"/>
    <row r="16426" customFormat="1" hidden="1" x14ac:dyDescent="0.25"/>
    <row r="16427" customFormat="1" hidden="1" x14ac:dyDescent="0.25"/>
    <row r="16428" customFormat="1" hidden="1" x14ac:dyDescent="0.25"/>
    <row r="16429" customFormat="1" hidden="1" x14ac:dyDescent="0.25"/>
    <row r="16430" customFormat="1" hidden="1" x14ac:dyDescent="0.25"/>
    <row r="16431" customFormat="1" hidden="1" x14ac:dyDescent="0.25"/>
    <row r="16432" customFormat="1" hidden="1" x14ac:dyDescent="0.25"/>
    <row r="16433" customFormat="1" hidden="1" x14ac:dyDescent="0.25"/>
    <row r="16434" customFormat="1" hidden="1" x14ac:dyDescent="0.25"/>
    <row r="16435" customFormat="1" hidden="1" x14ac:dyDescent="0.25"/>
    <row r="16436" customFormat="1" hidden="1" x14ac:dyDescent="0.25"/>
    <row r="16437" customFormat="1" hidden="1" x14ac:dyDescent="0.25"/>
    <row r="16438" customFormat="1" hidden="1" x14ac:dyDescent="0.25"/>
    <row r="16439" customFormat="1" hidden="1" x14ac:dyDescent="0.25"/>
    <row r="16440" customFormat="1" hidden="1" x14ac:dyDescent="0.25"/>
    <row r="16441" customFormat="1" hidden="1" x14ac:dyDescent="0.25"/>
    <row r="16442" customFormat="1" hidden="1" x14ac:dyDescent="0.25"/>
    <row r="16443" customFormat="1" hidden="1" x14ac:dyDescent="0.25"/>
    <row r="16444" customFormat="1" hidden="1" x14ac:dyDescent="0.25"/>
    <row r="16445" customFormat="1" hidden="1" x14ac:dyDescent="0.25"/>
    <row r="16446" customFormat="1" hidden="1" x14ac:dyDescent="0.25"/>
    <row r="16447" customFormat="1" hidden="1" x14ac:dyDescent="0.25"/>
    <row r="16448" customFormat="1" hidden="1" x14ac:dyDescent="0.25"/>
    <row r="16449" customFormat="1" hidden="1" x14ac:dyDescent="0.25"/>
    <row r="16450" customFormat="1" hidden="1" x14ac:dyDescent="0.25"/>
    <row r="16451" customFormat="1" hidden="1" x14ac:dyDescent="0.25"/>
    <row r="16452" customFormat="1" hidden="1" x14ac:dyDescent="0.25"/>
    <row r="16453" customFormat="1" hidden="1" x14ac:dyDescent="0.25"/>
    <row r="16454" customFormat="1" hidden="1" x14ac:dyDescent="0.25"/>
    <row r="16455" customFormat="1" hidden="1" x14ac:dyDescent="0.25"/>
    <row r="16456" customFormat="1" hidden="1" x14ac:dyDescent="0.25"/>
    <row r="16457" customFormat="1" hidden="1" x14ac:dyDescent="0.25"/>
    <row r="16458" customFormat="1" hidden="1" x14ac:dyDescent="0.25"/>
    <row r="16459" customFormat="1" hidden="1" x14ac:dyDescent="0.25"/>
    <row r="16460" customFormat="1" hidden="1" x14ac:dyDescent="0.25"/>
    <row r="16461" customFormat="1" hidden="1" x14ac:dyDescent="0.25"/>
    <row r="16462" customFormat="1" hidden="1" x14ac:dyDescent="0.25"/>
    <row r="16463" customFormat="1" hidden="1" x14ac:dyDescent="0.25"/>
    <row r="16464" customFormat="1" hidden="1" x14ac:dyDescent="0.25"/>
    <row r="16465" customFormat="1" hidden="1" x14ac:dyDescent="0.25"/>
    <row r="16466" customFormat="1" hidden="1" x14ac:dyDescent="0.25"/>
    <row r="16467" customFormat="1" hidden="1" x14ac:dyDescent="0.25"/>
    <row r="16468" customFormat="1" hidden="1" x14ac:dyDescent="0.25"/>
    <row r="16469" customFormat="1" hidden="1" x14ac:dyDescent="0.25"/>
    <row r="16470" customFormat="1" hidden="1" x14ac:dyDescent="0.25"/>
    <row r="16471" customFormat="1" hidden="1" x14ac:dyDescent="0.25"/>
    <row r="16472" customFormat="1" hidden="1" x14ac:dyDescent="0.25"/>
    <row r="16473" customFormat="1" hidden="1" x14ac:dyDescent="0.25"/>
    <row r="16474" customFormat="1" hidden="1" x14ac:dyDescent="0.25"/>
    <row r="16475" customFormat="1" hidden="1" x14ac:dyDescent="0.25"/>
    <row r="16476" customFormat="1" hidden="1" x14ac:dyDescent="0.25"/>
    <row r="16477" customFormat="1" hidden="1" x14ac:dyDescent="0.25"/>
    <row r="16478" customFormat="1" hidden="1" x14ac:dyDescent="0.25"/>
    <row r="16479" customFormat="1" hidden="1" x14ac:dyDescent="0.25"/>
    <row r="16480" customFormat="1" hidden="1" x14ac:dyDescent="0.25"/>
    <row r="16481" customFormat="1" hidden="1" x14ac:dyDescent="0.25"/>
    <row r="16482" customFormat="1" hidden="1" x14ac:dyDescent="0.25"/>
    <row r="16483" customFormat="1" hidden="1" x14ac:dyDescent="0.25"/>
    <row r="16484" customFormat="1" hidden="1" x14ac:dyDescent="0.25"/>
    <row r="16485" customFormat="1" hidden="1" x14ac:dyDescent="0.25"/>
    <row r="16486" customFormat="1" hidden="1" x14ac:dyDescent="0.25"/>
    <row r="16487" customFormat="1" hidden="1" x14ac:dyDescent="0.25"/>
    <row r="16488" customFormat="1" hidden="1" x14ac:dyDescent="0.25"/>
    <row r="16489" customFormat="1" hidden="1" x14ac:dyDescent="0.25"/>
    <row r="16490" customFormat="1" hidden="1" x14ac:dyDescent="0.25"/>
    <row r="16491" customFormat="1" hidden="1" x14ac:dyDescent="0.25"/>
    <row r="16492" customFormat="1" hidden="1" x14ac:dyDescent="0.25"/>
    <row r="16493" customFormat="1" hidden="1" x14ac:dyDescent="0.25"/>
    <row r="16494" customFormat="1" hidden="1" x14ac:dyDescent="0.25"/>
    <row r="16495" customFormat="1" hidden="1" x14ac:dyDescent="0.25"/>
    <row r="16496" customFormat="1" hidden="1" x14ac:dyDescent="0.25"/>
    <row r="16497" customFormat="1" hidden="1" x14ac:dyDescent="0.25"/>
    <row r="16498" customFormat="1" hidden="1" x14ac:dyDescent="0.25"/>
    <row r="16499" customFormat="1" hidden="1" x14ac:dyDescent="0.25"/>
    <row r="16500" customFormat="1" hidden="1" x14ac:dyDescent="0.25"/>
    <row r="16501" customFormat="1" hidden="1" x14ac:dyDescent="0.25"/>
    <row r="16502" customFormat="1" hidden="1" x14ac:dyDescent="0.25"/>
    <row r="16503" customFormat="1" hidden="1" x14ac:dyDescent="0.25"/>
    <row r="16504" customFormat="1" hidden="1" x14ac:dyDescent="0.25"/>
    <row r="16505" customFormat="1" hidden="1" x14ac:dyDescent="0.25"/>
    <row r="16506" customFormat="1" hidden="1" x14ac:dyDescent="0.25"/>
    <row r="16507" customFormat="1" hidden="1" x14ac:dyDescent="0.25"/>
    <row r="16508" customFormat="1" hidden="1" x14ac:dyDescent="0.25"/>
    <row r="16509" customFormat="1" hidden="1" x14ac:dyDescent="0.25"/>
    <row r="16510" customFormat="1" hidden="1" x14ac:dyDescent="0.25"/>
    <row r="16511" customFormat="1" hidden="1" x14ac:dyDescent="0.25"/>
    <row r="16512" customFormat="1" hidden="1" x14ac:dyDescent="0.25"/>
    <row r="16513" customFormat="1" hidden="1" x14ac:dyDescent="0.25"/>
    <row r="16514" customFormat="1" hidden="1" x14ac:dyDescent="0.25"/>
    <row r="16515" customFormat="1" hidden="1" x14ac:dyDescent="0.25"/>
    <row r="16516" customFormat="1" hidden="1" x14ac:dyDescent="0.25"/>
    <row r="16517" customFormat="1" hidden="1" x14ac:dyDescent="0.25"/>
    <row r="16518" customFormat="1" hidden="1" x14ac:dyDescent="0.25"/>
    <row r="16519" customFormat="1" hidden="1" x14ac:dyDescent="0.25"/>
    <row r="16520" customFormat="1" hidden="1" x14ac:dyDescent="0.25"/>
    <row r="16521" customFormat="1" hidden="1" x14ac:dyDescent="0.25"/>
    <row r="16522" customFormat="1" hidden="1" x14ac:dyDescent="0.25"/>
    <row r="16523" customFormat="1" hidden="1" x14ac:dyDescent="0.25"/>
    <row r="16524" customFormat="1" hidden="1" x14ac:dyDescent="0.25"/>
    <row r="16525" customFormat="1" hidden="1" x14ac:dyDescent="0.25"/>
    <row r="16526" customFormat="1" hidden="1" x14ac:dyDescent="0.25"/>
    <row r="16527" customFormat="1" hidden="1" x14ac:dyDescent="0.25"/>
    <row r="16528" customFormat="1" hidden="1" x14ac:dyDescent="0.25"/>
    <row r="16529" customFormat="1" hidden="1" x14ac:dyDescent="0.25"/>
    <row r="16530" customFormat="1" hidden="1" x14ac:dyDescent="0.25"/>
    <row r="16531" customFormat="1" hidden="1" x14ac:dyDescent="0.25"/>
    <row r="16532" customFormat="1" hidden="1" x14ac:dyDescent="0.25"/>
    <row r="16533" customFormat="1" hidden="1" x14ac:dyDescent="0.25"/>
    <row r="16534" customFormat="1" hidden="1" x14ac:dyDescent="0.25"/>
    <row r="16535" customFormat="1" hidden="1" x14ac:dyDescent="0.25"/>
    <row r="16536" customFormat="1" hidden="1" x14ac:dyDescent="0.25"/>
    <row r="16537" customFormat="1" hidden="1" x14ac:dyDescent="0.25"/>
    <row r="16538" customFormat="1" hidden="1" x14ac:dyDescent="0.25"/>
    <row r="16539" customFormat="1" hidden="1" x14ac:dyDescent="0.25"/>
    <row r="16540" customFormat="1" hidden="1" x14ac:dyDescent="0.25"/>
    <row r="16541" customFormat="1" hidden="1" x14ac:dyDescent="0.25"/>
    <row r="16542" customFormat="1" hidden="1" x14ac:dyDescent="0.25"/>
    <row r="16543" customFormat="1" hidden="1" x14ac:dyDescent="0.25"/>
    <row r="16544" customFormat="1" hidden="1" x14ac:dyDescent="0.25"/>
    <row r="16545" customFormat="1" hidden="1" x14ac:dyDescent="0.25"/>
    <row r="16546" customFormat="1" hidden="1" x14ac:dyDescent="0.25"/>
    <row r="16547" customFormat="1" hidden="1" x14ac:dyDescent="0.25"/>
    <row r="16548" customFormat="1" hidden="1" x14ac:dyDescent="0.25"/>
    <row r="16549" customFormat="1" hidden="1" x14ac:dyDescent="0.25"/>
    <row r="16550" customFormat="1" hidden="1" x14ac:dyDescent="0.25"/>
    <row r="16551" customFormat="1" hidden="1" x14ac:dyDescent="0.25"/>
    <row r="16552" customFormat="1" hidden="1" x14ac:dyDescent="0.25"/>
    <row r="16553" customFormat="1" hidden="1" x14ac:dyDescent="0.25"/>
    <row r="16554" customFormat="1" hidden="1" x14ac:dyDescent="0.25"/>
    <row r="16555" customFormat="1" hidden="1" x14ac:dyDescent="0.25"/>
    <row r="16556" customFormat="1" hidden="1" x14ac:dyDescent="0.25"/>
    <row r="16557" customFormat="1" hidden="1" x14ac:dyDescent="0.25"/>
    <row r="16558" customFormat="1" hidden="1" x14ac:dyDescent="0.25"/>
    <row r="16559" customFormat="1" hidden="1" x14ac:dyDescent="0.25"/>
    <row r="16560" customFormat="1" hidden="1" x14ac:dyDescent="0.25"/>
    <row r="16561" customFormat="1" hidden="1" x14ac:dyDescent="0.25"/>
    <row r="16562" customFormat="1" hidden="1" x14ac:dyDescent="0.25"/>
    <row r="16563" customFormat="1" hidden="1" x14ac:dyDescent="0.25"/>
    <row r="16564" customFormat="1" hidden="1" x14ac:dyDescent="0.25"/>
    <row r="16565" customFormat="1" hidden="1" x14ac:dyDescent="0.25"/>
    <row r="16566" customFormat="1" hidden="1" x14ac:dyDescent="0.25"/>
    <row r="16567" customFormat="1" hidden="1" x14ac:dyDescent="0.25"/>
    <row r="16568" customFormat="1" hidden="1" x14ac:dyDescent="0.25"/>
    <row r="16569" customFormat="1" hidden="1" x14ac:dyDescent="0.25"/>
    <row r="16570" customFormat="1" hidden="1" x14ac:dyDescent="0.25"/>
    <row r="16571" customFormat="1" hidden="1" x14ac:dyDescent="0.25"/>
    <row r="16572" customFormat="1" hidden="1" x14ac:dyDescent="0.25"/>
    <row r="16573" customFormat="1" hidden="1" x14ac:dyDescent="0.25"/>
    <row r="16574" customFormat="1" hidden="1" x14ac:dyDescent="0.25"/>
    <row r="16575" customFormat="1" hidden="1" x14ac:dyDescent="0.25"/>
    <row r="16576" customFormat="1" hidden="1" x14ac:dyDescent="0.25"/>
    <row r="16577" customFormat="1" hidden="1" x14ac:dyDescent="0.25"/>
    <row r="16578" customFormat="1" hidden="1" x14ac:dyDescent="0.25"/>
    <row r="16579" customFormat="1" hidden="1" x14ac:dyDescent="0.25"/>
    <row r="16580" customFormat="1" hidden="1" x14ac:dyDescent="0.25"/>
    <row r="16581" customFormat="1" hidden="1" x14ac:dyDescent="0.25"/>
    <row r="16582" customFormat="1" hidden="1" x14ac:dyDescent="0.25"/>
    <row r="16583" customFormat="1" hidden="1" x14ac:dyDescent="0.25"/>
    <row r="16584" customFormat="1" hidden="1" x14ac:dyDescent="0.25"/>
    <row r="16585" customFormat="1" hidden="1" x14ac:dyDescent="0.25"/>
    <row r="16586" customFormat="1" hidden="1" x14ac:dyDescent="0.25"/>
    <row r="16587" customFormat="1" hidden="1" x14ac:dyDescent="0.25"/>
    <row r="16588" customFormat="1" hidden="1" x14ac:dyDescent="0.25"/>
    <row r="16589" customFormat="1" hidden="1" x14ac:dyDescent="0.25"/>
    <row r="16590" customFormat="1" hidden="1" x14ac:dyDescent="0.25"/>
    <row r="16591" customFormat="1" hidden="1" x14ac:dyDescent="0.25"/>
    <row r="16592" customFormat="1" hidden="1" x14ac:dyDescent="0.25"/>
    <row r="16593" customFormat="1" hidden="1" x14ac:dyDescent="0.25"/>
    <row r="16594" customFormat="1" hidden="1" x14ac:dyDescent="0.25"/>
    <row r="16595" customFormat="1" hidden="1" x14ac:dyDescent="0.25"/>
    <row r="16596" customFormat="1" hidden="1" x14ac:dyDescent="0.25"/>
    <row r="16597" customFormat="1" hidden="1" x14ac:dyDescent="0.25"/>
    <row r="16598" customFormat="1" hidden="1" x14ac:dyDescent="0.25"/>
    <row r="16599" customFormat="1" hidden="1" x14ac:dyDescent="0.25"/>
    <row r="16600" customFormat="1" hidden="1" x14ac:dyDescent="0.25"/>
    <row r="16601" customFormat="1" hidden="1" x14ac:dyDescent="0.25"/>
    <row r="16602" customFormat="1" hidden="1" x14ac:dyDescent="0.25"/>
    <row r="16603" customFormat="1" hidden="1" x14ac:dyDescent="0.25"/>
    <row r="16604" customFormat="1" hidden="1" x14ac:dyDescent="0.25"/>
    <row r="16605" customFormat="1" hidden="1" x14ac:dyDescent="0.25"/>
    <row r="16606" customFormat="1" hidden="1" x14ac:dyDescent="0.25"/>
    <row r="16607" customFormat="1" hidden="1" x14ac:dyDescent="0.25"/>
    <row r="16608" customFormat="1" hidden="1" x14ac:dyDescent="0.25"/>
    <row r="16609" customFormat="1" hidden="1" x14ac:dyDescent="0.25"/>
    <row r="16610" customFormat="1" hidden="1" x14ac:dyDescent="0.25"/>
    <row r="16611" customFormat="1" hidden="1" x14ac:dyDescent="0.25"/>
    <row r="16612" customFormat="1" hidden="1" x14ac:dyDescent="0.25"/>
    <row r="16613" customFormat="1" hidden="1" x14ac:dyDescent="0.25"/>
    <row r="16614" customFormat="1" hidden="1" x14ac:dyDescent="0.25"/>
    <row r="16615" customFormat="1" hidden="1" x14ac:dyDescent="0.25"/>
    <row r="16616" customFormat="1" hidden="1" x14ac:dyDescent="0.25"/>
    <row r="16617" customFormat="1" hidden="1" x14ac:dyDescent="0.25"/>
    <row r="16618" customFormat="1" hidden="1" x14ac:dyDescent="0.25"/>
    <row r="16619" customFormat="1" hidden="1" x14ac:dyDescent="0.25"/>
    <row r="16620" customFormat="1" hidden="1" x14ac:dyDescent="0.25"/>
    <row r="16621" customFormat="1" hidden="1" x14ac:dyDescent="0.25"/>
    <row r="16622" customFormat="1" hidden="1" x14ac:dyDescent="0.25"/>
    <row r="16623" customFormat="1" hidden="1" x14ac:dyDescent="0.25"/>
    <row r="16624" customFormat="1" hidden="1" x14ac:dyDescent="0.25"/>
    <row r="16625" customFormat="1" hidden="1" x14ac:dyDescent="0.25"/>
    <row r="16626" customFormat="1" hidden="1" x14ac:dyDescent="0.25"/>
    <row r="16627" customFormat="1" hidden="1" x14ac:dyDescent="0.25"/>
    <row r="16628" customFormat="1" hidden="1" x14ac:dyDescent="0.25"/>
    <row r="16629" customFormat="1" hidden="1" x14ac:dyDescent="0.25"/>
    <row r="16630" customFormat="1" hidden="1" x14ac:dyDescent="0.25"/>
    <row r="16631" customFormat="1" hidden="1" x14ac:dyDescent="0.25"/>
    <row r="16632" customFormat="1" hidden="1" x14ac:dyDescent="0.25"/>
    <row r="16633" customFormat="1" hidden="1" x14ac:dyDescent="0.25"/>
    <row r="16634" customFormat="1" hidden="1" x14ac:dyDescent="0.25"/>
    <row r="16635" customFormat="1" hidden="1" x14ac:dyDescent="0.25"/>
    <row r="16636" customFormat="1" hidden="1" x14ac:dyDescent="0.25"/>
    <row r="16637" customFormat="1" hidden="1" x14ac:dyDescent="0.25"/>
    <row r="16638" customFormat="1" hidden="1" x14ac:dyDescent="0.25"/>
    <row r="16639" customFormat="1" hidden="1" x14ac:dyDescent="0.25"/>
    <row r="16640" customFormat="1" hidden="1" x14ac:dyDescent="0.25"/>
    <row r="16641" customFormat="1" hidden="1" x14ac:dyDescent="0.25"/>
    <row r="16642" customFormat="1" hidden="1" x14ac:dyDescent="0.25"/>
    <row r="16643" customFormat="1" hidden="1" x14ac:dyDescent="0.25"/>
    <row r="16644" customFormat="1" hidden="1" x14ac:dyDescent="0.25"/>
    <row r="16645" customFormat="1" hidden="1" x14ac:dyDescent="0.25"/>
    <row r="16646" customFormat="1" hidden="1" x14ac:dyDescent="0.25"/>
    <row r="16647" customFormat="1" hidden="1" x14ac:dyDescent="0.25"/>
    <row r="16648" customFormat="1" hidden="1" x14ac:dyDescent="0.25"/>
    <row r="16649" customFormat="1" hidden="1" x14ac:dyDescent="0.25"/>
    <row r="16650" customFormat="1" hidden="1" x14ac:dyDescent="0.25"/>
    <row r="16651" customFormat="1" hidden="1" x14ac:dyDescent="0.25"/>
    <row r="16652" customFormat="1" hidden="1" x14ac:dyDescent="0.25"/>
    <row r="16653" customFormat="1" hidden="1" x14ac:dyDescent="0.25"/>
    <row r="16654" customFormat="1" hidden="1" x14ac:dyDescent="0.25"/>
    <row r="16655" customFormat="1" hidden="1" x14ac:dyDescent="0.25"/>
    <row r="16656" customFormat="1" hidden="1" x14ac:dyDescent="0.25"/>
    <row r="16657" customFormat="1" hidden="1" x14ac:dyDescent="0.25"/>
    <row r="16658" customFormat="1" hidden="1" x14ac:dyDescent="0.25"/>
    <row r="16659" customFormat="1" hidden="1" x14ac:dyDescent="0.25"/>
    <row r="16660" customFormat="1" hidden="1" x14ac:dyDescent="0.25"/>
    <row r="16661" customFormat="1" hidden="1" x14ac:dyDescent="0.25"/>
    <row r="16662" customFormat="1" hidden="1" x14ac:dyDescent="0.25"/>
    <row r="16663" customFormat="1" hidden="1" x14ac:dyDescent="0.25"/>
    <row r="16664" customFormat="1" hidden="1" x14ac:dyDescent="0.25"/>
    <row r="16665" customFormat="1" hidden="1" x14ac:dyDescent="0.25"/>
    <row r="16666" customFormat="1" hidden="1" x14ac:dyDescent="0.25"/>
    <row r="16667" customFormat="1" hidden="1" x14ac:dyDescent="0.25"/>
    <row r="16668" customFormat="1" hidden="1" x14ac:dyDescent="0.25"/>
    <row r="16669" customFormat="1" hidden="1" x14ac:dyDescent="0.25"/>
    <row r="16670" customFormat="1" hidden="1" x14ac:dyDescent="0.25"/>
    <row r="16671" customFormat="1" hidden="1" x14ac:dyDescent="0.25"/>
    <row r="16672" customFormat="1" hidden="1" x14ac:dyDescent="0.25"/>
    <row r="16673" customFormat="1" hidden="1" x14ac:dyDescent="0.25"/>
    <row r="16674" customFormat="1" hidden="1" x14ac:dyDescent="0.25"/>
    <row r="16675" customFormat="1" hidden="1" x14ac:dyDescent="0.25"/>
    <row r="16676" customFormat="1" hidden="1" x14ac:dyDescent="0.25"/>
    <row r="16677" customFormat="1" hidden="1" x14ac:dyDescent="0.25"/>
    <row r="16678" customFormat="1" hidden="1" x14ac:dyDescent="0.25"/>
    <row r="16679" customFormat="1" hidden="1" x14ac:dyDescent="0.25"/>
    <row r="16680" customFormat="1" hidden="1" x14ac:dyDescent="0.25"/>
    <row r="16681" customFormat="1" hidden="1" x14ac:dyDescent="0.25"/>
    <row r="16682" customFormat="1" hidden="1" x14ac:dyDescent="0.25"/>
    <row r="16683" customFormat="1" hidden="1" x14ac:dyDescent="0.25"/>
    <row r="16684" customFormat="1" hidden="1" x14ac:dyDescent="0.25"/>
    <row r="16685" customFormat="1" hidden="1" x14ac:dyDescent="0.25"/>
    <row r="16686" customFormat="1" hidden="1" x14ac:dyDescent="0.25"/>
    <row r="16687" customFormat="1" hidden="1" x14ac:dyDescent="0.25"/>
    <row r="16688" customFormat="1" hidden="1" x14ac:dyDescent="0.25"/>
    <row r="16689" customFormat="1" hidden="1" x14ac:dyDescent="0.25"/>
    <row r="16690" customFormat="1" hidden="1" x14ac:dyDescent="0.25"/>
    <row r="16691" customFormat="1" hidden="1" x14ac:dyDescent="0.25"/>
    <row r="16692" customFormat="1" hidden="1" x14ac:dyDescent="0.25"/>
    <row r="16693" customFormat="1" hidden="1" x14ac:dyDescent="0.25"/>
    <row r="16694" customFormat="1" hidden="1" x14ac:dyDescent="0.25"/>
    <row r="16695" customFormat="1" hidden="1" x14ac:dyDescent="0.25"/>
    <row r="16696" customFormat="1" hidden="1" x14ac:dyDescent="0.25"/>
    <row r="16697" customFormat="1" hidden="1" x14ac:dyDescent="0.25"/>
    <row r="16698" customFormat="1" hidden="1" x14ac:dyDescent="0.25"/>
    <row r="16699" customFormat="1" hidden="1" x14ac:dyDescent="0.25"/>
    <row r="16700" customFormat="1" hidden="1" x14ac:dyDescent="0.25"/>
    <row r="16701" customFormat="1" hidden="1" x14ac:dyDescent="0.25"/>
    <row r="16702" customFormat="1" hidden="1" x14ac:dyDescent="0.25"/>
    <row r="16703" customFormat="1" hidden="1" x14ac:dyDescent="0.25"/>
    <row r="16704" customFormat="1" hidden="1" x14ac:dyDescent="0.25"/>
    <row r="16705" customFormat="1" hidden="1" x14ac:dyDescent="0.25"/>
    <row r="16706" customFormat="1" hidden="1" x14ac:dyDescent="0.25"/>
    <row r="16707" customFormat="1" hidden="1" x14ac:dyDescent="0.25"/>
    <row r="16708" customFormat="1" hidden="1" x14ac:dyDescent="0.25"/>
    <row r="16709" customFormat="1" hidden="1" x14ac:dyDescent="0.25"/>
    <row r="16710" customFormat="1" hidden="1" x14ac:dyDescent="0.25"/>
    <row r="16711" customFormat="1" hidden="1" x14ac:dyDescent="0.25"/>
    <row r="16712" customFormat="1" hidden="1" x14ac:dyDescent="0.25"/>
    <row r="16713" customFormat="1" hidden="1" x14ac:dyDescent="0.25"/>
    <row r="16714" customFormat="1" hidden="1" x14ac:dyDescent="0.25"/>
    <row r="16715" customFormat="1" hidden="1" x14ac:dyDescent="0.25"/>
    <row r="16716" customFormat="1" hidden="1" x14ac:dyDescent="0.25"/>
    <row r="16717" customFormat="1" hidden="1" x14ac:dyDescent="0.25"/>
    <row r="16718" customFormat="1" hidden="1" x14ac:dyDescent="0.25"/>
    <row r="16719" customFormat="1" hidden="1" x14ac:dyDescent="0.25"/>
    <row r="16720" customFormat="1" hidden="1" x14ac:dyDescent="0.25"/>
    <row r="16721" customFormat="1" hidden="1" x14ac:dyDescent="0.25"/>
    <row r="16722" customFormat="1" hidden="1" x14ac:dyDescent="0.25"/>
    <row r="16723" customFormat="1" hidden="1" x14ac:dyDescent="0.25"/>
    <row r="16724" customFormat="1" hidden="1" x14ac:dyDescent="0.25"/>
    <row r="16725" customFormat="1" hidden="1" x14ac:dyDescent="0.25"/>
    <row r="16726" customFormat="1" hidden="1" x14ac:dyDescent="0.25"/>
    <row r="16727" customFormat="1" hidden="1" x14ac:dyDescent="0.25"/>
    <row r="16728" customFormat="1" hidden="1" x14ac:dyDescent="0.25"/>
    <row r="16729" customFormat="1" hidden="1" x14ac:dyDescent="0.25"/>
    <row r="16730" customFormat="1" hidden="1" x14ac:dyDescent="0.25"/>
    <row r="16731" customFormat="1" hidden="1" x14ac:dyDescent="0.25"/>
    <row r="16732" customFormat="1" hidden="1" x14ac:dyDescent="0.25"/>
    <row r="16733" customFormat="1" hidden="1" x14ac:dyDescent="0.25"/>
    <row r="16734" customFormat="1" hidden="1" x14ac:dyDescent="0.25"/>
    <row r="16735" customFormat="1" hidden="1" x14ac:dyDescent="0.25"/>
    <row r="16736" customFormat="1" hidden="1" x14ac:dyDescent="0.25"/>
    <row r="16737" customFormat="1" hidden="1" x14ac:dyDescent="0.25"/>
    <row r="16738" customFormat="1" hidden="1" x14ac:dyDescent="0.25"/>
    <row r="16739" customFormat="1" hidden="1" x14ac:dyDescent="0.25"/>
    <row r="16740" customFormat="1" hidden="1" x14ac:dyDescent="0.25"/>
    <row r="16741" customFormat="1" hidden="1" x14ac:dyDescent="0.25"/>
    <row r="16742" customFormat="1" hidden="1" x14ac:dyDescent="0.25"/>
    <row r="16743" customFormat="1" hidden="1" x14ac:dyDescent="0.25"/>
    <row r="16744" customFormat="1" hidden="1" x14ac:dyDescent="0.25"/>
    <row r="16745" customFormat="1" hidden="1" x14ac:dyDescent="0.25"/>
    <row r="16746" customFormat="1" hidden="1" x14ac:dyDescent="0.25"/>
    <row r="16747" customFormat="1" hidden="1" x14ac:dyDescent="0.25"/>
    <row r="16748" customFormat="1" hidden="1" x14ac:dyDescent="0.25"/>
    <row r="16749" customFormat="1" hidden="1" x14ac:dyDescent="0.25"/>
    <row r="16750" customFormat="1" hidden="1" x14ac:dyDescent="0.25"/>
    <row r="16751" customFormat="1" hidden="1" x14ac:dyDescent="0.25"/>
    <row r="16752" customFormat="1" hidden="1" x14ac:dyDescent="0.25"/>
    <row r="16753" customFormat="1" hidden="1" x14ac:dyDescent="0.25"/>
    <row r="16754" customFormat="1" hidden="1" x14ac:dyDescent="0.25"/>
    <row r="16755" customFormat="1" hidden="1" x14ac:dyDescent="0.25"/>
    <row r="16756" customFormat="1" hidden="1" x14ac:dyDescent="0.25"/>
    <row r="16757" customFormat="1" hidden="1" x14ac:dyDescent="0.25"/>
    <row r="16758" customFormat="1" hidden="1" x14ac:dyDescent="0.25"/>
    <row r="16759" customFormat="1" hidden="1" x14ac:dyDescent="0.25"/>
    <row r="16760" customFormat="1" hidden="1" x14ac:dyDescent="0.25"/>
    <row r="16761" customFormat="1" hidden="1" x14ac:dyDescent="0.25"/>
    <row r="16762" customFormat="1" hidden="1" x14ac:dyDescent="0.25"/>
    <row r="16763" customFormat="1" hidden="1" x14ac:dyDescent="0.25"/>
    <row r="16764" customFormat="1" hidden="1" x14ac:dyDescent="0.25"/>
    <row r="16765" customFormat="1" hidden="1" x14ac:dyDescent="0.25"/>
    <row r="16766" customFormat="1" hidden="1" x14ac:dyDescent="0.25"/>
    <row r="16767" customFormat="1" hidden="1" x14ac:dyDescent="0.25"/>
    <row r="16768" customFormat="1" hidden="1" x14ac:dyDescent="0.25"/>
    <row r="16769" customFormat="1" hidden="1" x14ac:dyDescent="0.25"/>
    <row r="16770" customFormat="1" hidden="1" x14ac:dyDescent="0.25"/>
    <row r="16771" customFormat="1" hidden="1" x14ac:dyDescent="0.25"/>
    <row r="16772" customFormat="1" hidden="1" x14ac:dyDescent="0.25"/>
    <row r="16773" customFormat="1" hidden="1" x14ac:dyDescent="0.25"/>
    <row r="16774" customFormat="1" hidden="1" x14ac:dyDescent="0.25"/>
    <row r="16775" customFormat="1" hidden="1" x14ac:dyDescent="0.25"/>
    <row r="16776" customFormat="1" hidden="1" x14ac:dyDescent="0.25"/>
    <row r="16777" customFormat="1" hidden="1" x14ac:dyDescent="0.25"/>
    <row r="16778" customFormat="1" hidden="1" x14ac:dyDescent="0.25"/>
    <row r="16779" customFormat="1" hidden="1" x14ac:dyDescent="0.25"/>
    <row r="16780" customFormat="1" hidden="1" x14ac:dyDescent="0.25"/>
    <row r="16781" customFormat="1" hidden="1" x14ac:dyDescent="0.25"/>
    <row r="16782" customFormat="1" hidden="1" x14ac:dyDescent="0.25"/>
    <row r="16783" customFormat="1" hidden="1" x14ac:dyDescent="0.25"/>
    <row r="16784" customFormat="1" hidden="1" x14ac:dyDescent="0.25"/>
    <row r="16785" customFormat="1" hidden="1" x14ac:dyDescent="0.25"/>
    <row r="16786" customFormat="1" hidden="1" x14ac:dyDescent="0.25"/>
    <row r="16787" customFormat="1" hidden="1" x14ac:dyDescent="0.25"/>
    <row r="16788" customFormat="1" hidden="1" x14ac:dyDescent="0.25"/>
    <row r="16789" customFormat="1" hidden="1" x14ac:dyDescent="0.25"/>
    <row r="16790" customFormat="1" hidden="1" x14ac:dyDescent="0.25"/>
    <row r="16791" customFormat="1" hidden="1" x14ac:dyDescent="0.25"/>
    <row r="16792" customFormat="1" hidden="1" x14ac:dyDescent="0.25"/>
    <row r="16793" customFormat="1" hidden="1" x14ac:dyDescent="0.25"/>
    <row r="16794" customFormat="1" hidden="1" x14ac:dyDescent="0.25"/>
    <row r="16795" customFormat="1" hidden="1" x14ac:dyDescent="0.25"/>
    <row r="16796" customFormat="1" hidden="1" x14ac:dyDescent="0.25"/>
    <row r="16797" customFormat="1" hidden="1" x14ac:dyDescent="0.25"/>
    <row r="16798" customFormat="1" hidden="1" x14ac:dyDescent="0.25"/>
    <row r="16799" customFormat="1" hidden="1" x14ac:dyDescent="0.25"/>
    <row r="16800" customFormat="1" hidden="1" x14ac:dyDescent="0.25"/>
    <row r="16801" customFormat="1" hidden="1" x14ac:dyDescent="0.25"/>
    <row r="16802" customFormat="1" hidden="1" x14ac:dyDescent="0.25"/>
    <row r="16803" customFormat="1" hidden="1" x14ac:dyDescent="0.25"/>
    <row r="16804" customFormat="1" hidden="1" x14ac:dyDescent="0.25"/>
    <row r="16805" customFormat="1" hidden="1" x14ac:dyDescent="0.25"/>
    <row r="16806" customFormat="1" hidden="1" x14ac:dyDescent="0.25"/>
    <row r="16807" customFormat="1" hidden="1" x14ac:dyDescent="0.25"/>
    <row r="16808" customFormat="1" hidden="1" x14ac:dyDescent="0.25"/>
    <row r="16809" customFormat="1" hidden="1" x14ac:dyDescent="0.25"/>
    <row r="16810" customFormat="1" hidden="1" x14ac:dyDescent="0.25"/>
    <row r="16811" customFormat="1" hidden="1" x14ac:dyDescent="0.25"/>
    <row r="16812" customFormat="1" hidden="1" x14ac:dyDescent="0.25"/>
    <row r="16813" customFormat="1" hidden="1" x14ac:dyDescent="0.25"/>
    <row r="16814" customFormat="1" hidden="1" x14ac:dyDescent="0.25"/>
    <row r="16815" customFormat="1" hidden="1" x14ac:dyDescent="0.25"/>
    <row r="16816" customFormat="1" hidden="1" x14ac:dyDescent="0.25"/>
    <row r="16817" customFormat="1" hidden="1" x14ac:dyDescent="0.25"/>
    <row r="16818" customFormat="1" hidden="1" x14ac:dyDescent="0.25"/>
    <row r="16819" customFormat="1" hidden="1" x14ac:dyDescent="0.25"/>
    <row r="16820" customFormat="1" hidden="1" x14ac:dyDescent="0.25"/>
    <row r="16821" customFormat="1" hidden="1" x14ac:dyDescent="0.25"/>
    <row r="16822" customFormat="1" hidden="1" x14ac:dyDescent="0.25"/>
    <row r="16823" customFormat="1" hidden="1" x14ac:dyDescent="0.25"/>
    <row r="16824" customFormat="1" hidden="1" x14ac:dyDescent="0.25"/>
    <row r="16825" customFormat="1" hidden="1" x14ac:dyDescent="0.25"/>
    <row r="16826" customFormat="1" hidden="1" x14ac:dyDescent="0.25"/>
    <row r="16827" customFormat="1" hidden="1" x14ac:dyDescent="0.25"/>
    <row r="16828" customFormat="1" hidden="1" x14ac:dyDescent="0.25"/>
    <row r="16829" customFormat="1" hidden="1" x14ac:dyDescent="0.25"/>
    <row r="16830" customFormat="1" hidden="1" x14ac:dyDescent="0.25"/>
    <row r="16831" customFormat="1" hidden="1" x14ac:dyDescent="0.25"/>
    <row r="16832" customFormat="1" hidden="1" x14ac:dyDescent="0.25"/>
    <row r="16833" customFormat="1" hidden="1" x14ac:dyDescent="0.25"/>
    <row r="16834" customFormat="1" hidden="1" x14ac:dyDescent="0.25"/>
    <row r="16835" customFormat="1" hidden="1" x14ac:dyDescent="0.25"/>
    <row r="16836" customFormat="1" hidden="1" x14ac:dyDescent="0.25"/>
    <row r="16837" customFormat="1" hidden="1" x14ac:dyDescent="0.25"/>
    <row r="16838" customFormat="1" hidden="1" x14ac:dyDescent="0.25"/>
    <row r="16839" customFormat="1" hidden="1" x14ac:dyDescent="0.25"/>
    <row r="16840" customFormat="1" hidden="1" x14ac:dyDescent="0.25"/>
    <row r="16841" customFormat="1" hidden="1" x14ac:dyDescent="0.25"/>
    <row r="16842" customFormat="1" hidden="1" x14ac:dyDescent="0.25"/>
    <row r="16843" customFormat="1" hidden="1" x14ac:dyDescent="0.25"/>
    <row r="16844" customFormat="1" hidden="1" x14ac:dyDescent="0.25"/>
    <row r="16845" customFormat="1" hidden="1" x14ac:dyDescent="0.25"/>
    <row r="16846" customFormat="1" hidden="1" x14ac:dyDescent="0.25"/>
    <row r="16847" customFormat="1" hidden="1" x14ac:dyDescent="0.25"/>
    <row r="16848" customFormat="1" hidden="1" x14ac:dyDescent="0.25"/>
    <row r="16849" customFormat="1" hidden="1" x14ac:dyDescent="0.25"/>
    <row r="16850" customFormat="1" hidden="1" x14ac:dyDescent="0.25"/>
    <row r="16851" customFormat="1" hidden="1" x14ac:dyDescent="0.25"/>
    <row r="16852" customFormat="1" hidden="1" x14ac:dyDescent="0.25"/>
    <row r="16853" customFormat="1" hidden="1" x14ac:dyDescent="0.25"/>
    <row r="16854" customFormat="1" hidden="1" x14ac:dyDescent="0.25"/>
    <row r="16855" customFormat="1" hidden="1" x14ac:dyDescent="0.25"/>
    <row r="16856" customFormat="1" hidden="1" x14ac:dyDescent="0.25"/>
    <row r="16857" customFormat="1" hidden="1" x14ac:dyDescent="0.25"/>
    <row r="16858" customFormat="1" hidden="1" x14ac:dyDescent="0.25"/>
    <row r="16859" customFormat="1" hidden="1" x14ac:dyDescent="0.25"/>
    <row r="16860" customFormat="1" hidden="1" x14ac:dyDescent="0.25"/>
    <row r="16861" customFormat="1" hidden="1" x14ac:dyDescent="0.25"/>
    <row r="16862" customFormat="1" hidden="1" x14ac:dyDescent="0.25"/>
    <row r="16863" customFormat="1" hidden="1" x14ac:dyDescent="0.25"/>
    <row r="16864" customFormat="1" hidden="1" x14ac:dyDescent="0.25"/>
    <row r="16865" customFormat="1" hidden="1" x14ac:dyDescent="0.25"/>
    <row r="16866" customFormat="1" hidden="1" x14ac:dyDescent="0.25"/>
    <row r="16867" customFormat="1" hidden="1" x14ac:dyDescent="0.25"/>
    <row r="16868" customFormat="1" hidden="1" x14ac:dyDescent="0.25"/>
    <row r="16869" customFormat="1" hidden="1" x14ac:dyDescent="0.25"/>
    <row r="16870" customFormat="1" hidden="1" x14ac:dyDescent="0.25"/>
    <row r="16871" customFormat="1" hidden="1" x14ac:dyDescent="0.25"/>
    <row r="16872" customFormat="1" hidden="1" x14ac:dyDescent="0.25"/>
    <row r="16873" customFormat="1" hidden="1" x14ac:dyDescent="0.25"/>
    <row r="16874" customFormat="1" hidden="1" x14ac:dyDescent="0.25"/>
    <row r="16875" customFormat="1" hidden="1" x14ac:dyDescent="0.25"/>
    <row r="16876" customFormat="1" hidden="1" x14ac:dyDescent="0.25"/>
    <row r="16877" customFormat="1" hidden="1" x14ac:dyDescent="0.25"/>
    <row r="16878" customFormat="1" hidden="1" x14ac:dyDescent="0.25"/>
    <row r="16879" customFormat="1" hidden="1" x14ac:dyDescent="0.25"/>
    <row r="16880" customFormat="1" hidden="1" x14ac:dyDescent="0.25"/>
    <row r="16881" customFormat="1" hidden="1" x14ac:dyDescent="0.25"/>
    <row r="16882" customFormat="1" hidden="1" x14ac:dyDescent="0.25"/>
    <row r="16883" customFormat="1" hidden="1" x14ac:dyDescent="0.25"/>
    <row r="16884" customFormat="1" hidden="1" x14ac:dyDescent="0.25"/>
    <row r="16885" customFormat="1" hidden="1" x14ac:dyDescent="0.25"/>
    <row r="16886" customFormat="1" hidden="1" x14ac:dyDescent="0.25"/>
    <row r="16887" customFormat="1" hidden="1" x14ac:dyDescent="0.25"/>
    <row r="16888" customFormat="1" hidden="1" x14ac:dyDescent="0.25"/>
    <row r="16889" customFormat="1" hidden="1" x14ac:dyDescent="0.25"/>
    <row r="16890" customFormat="1" hidden="1" x14ac:dyDescent="0.25"/>
    <row r="16891" customFormat="1" hidden="1" x14ac:dyDescent="0.25"/>
    <row r="16892" customFormat="1" hidden="1" x14ac:dyDescent="0.25"/>
    <row r="16893" customFormat="1" hidden="1" x14ac:dyDescent="0.25"/>
    <row r="16894" customFormat="1" hidden="1" x14ac:dyDescent="0.25"/>
    <row r="16895" customFormat="1" hidden="1" x14ac:dyDescent="0.25"/>
    <row r="16896" customFormat="1" hidden="1" x14ac:dyDescent="0.25"/>
    <row r="16897" customFormat="1" hidden="1" x14ac:dyDescent="0.25"/>
    <row r="16898" customFormat="1" hidden="1" x14ac:dyDescent="0.25"/>
    <row r="16899" customFormat="1" hidden="1" x14ac:dyDescent="0.25"/>
    <row r="16900" customFormat="1" hidden="1" x14ac:dyDescent="0.25"/>
    <row r="16901" customFormat="1" hidden="1" x14ac:dyDescent="0.25"/>
    <row r="16902" customFormat="1" hidden="1" x14ac:dyDescent="0.25"/>
    <row r="16903" customFormat="1" hidden="1" x14ac:dyDescent="0.25"/>
    <row r="16904" customFormat="1" hidden="1" x14ac:dyDescent="0.25"/>
    <row r="16905" customFormat="1" hidden="1" x14ac:dyDescent="0.25"/>
    <row r="16906" customFormat="1" hidden="1" x14ac:dyDescent="0.25"/>
    <row r="16907" customFormat="1" hidden="1" x14ac:dyDescent="0.25"/>
    <row r="16908" customFormat="1" hidden="1" x14ac:dyDescent="0.25"/>
    <row r="16909" customFormat="1" hidden="1" x14ac:dyDescent="0.25"/>
    <row r="16910" customFormat="1" hidden="1" x14ac:dyDescent="0.25"/>
    <row r="16911" customFormat="1" hidden="1" x14ac:dyDescent="0.25"/>
    <row r="16912" customFormat="1" hidden="1" x14ac:dyDescent="0.25"/>
    <row r="16913" customFormat="1" hidden="1" x14ac:dyDescent="0.25"/>
    <row r="16914" customFormat="1" hidden="1" x14ac:dyDescent="0.25"/>
    <row r="16915" customFormat="1" hidden="1" x14ac:dyDescent="0.25"/>
    <row r="16916" customFormat="1" hidden="1" x14ac:dyDescent="0.25"/>
    <row r="16917" customFormat="1" hidden="1" x14ac:dyDescent="0.25"/>
    <row r="16918" customFormat="1" hidden="1" x14ac:dyDescent="0.25"/>
    <row r="16919" customFormat="1" hidden="1" x14ac:dyDescent="0.25"/>
    <row r="16920" customFormat="1" hidden="1" x14ac:dyDescent="0.25"/>
    <row r="16921" customFormat="1" hidden="1" x14ac:dyDescent="0.25"/>
    <row r="16922" customFormat="1" hidden="1" x14ac:dyDescent="0.25"/>
    <row r="16923" customFormat="1" hidden="1" x14ac:dyDescent="0.25"/>
    <row r="16924" customFormat="1" hidden="1" x14ac:dyDescent="0.25"/>
    <row r="16925" customFormat="1" hidden="1" x14ac:dyDescent="0.25"/>
    <row r="16926" customFormat="1" hidden="1" x14ac:dyDescent="0.25"/>
    <row r="16927" customFormat="1" hidden="1" x14ac:dyDescent="0.25"/>
    <row r="16928" customFormat="1" hidden="1" x14ac:dyDescent="0.25"/>
    <row r="16929" customFormat="1" hidden="1" x14ac:dyDescent="0.25"/>
    <row r="16930" customFormat="1" hidden="1" x14ac:dyDescent="0.25"/>
    <row r="16931" customFormat="1" hidden="1" x14ac:dyDescent="0.25"/>
    <row r="16932" customFormat="1" hidden="1" x14ac:dyDescent="0.25"/>
    <row r="16933" customFormat="1" hidden="1" x14ac:dyDescent="0.25"/>
    <row r="16934" customFormat="1" hidden="1" x14ac:dyDescent="0.25"/>
    <row r="16935" customFormat="1" hidden="1" x14ac:dyDescent="0.25"/>
    <row r="16936" customFormat="1" hidden="1" x14ac:dyDescent="0.25"/>
    <row r="16937" customFormat="1" hidden="1" x14ac:dyDescent="0.25"/>
    <row r="16938" customFormat="1" hidden="1" x14ac:dyDescent="0.25"/>
    <row r="16939" customFormat="1" hidden="1" x14ac:dyDescent="0.25"/>
    <row r="16940" customFormat="1" hidden="1" x14ac:dyDescent="0.25"/>
    <row r="16941" customFormat="1" hidden="1" x14ac:dyDescent="0.25"/>
    <row r="16942" customFormat="1" hidden="1" x14ac:dyDescent="0.25"/>
    <row r="16943" customFormat="1" hidden="1" x14ac:dyDescent="0.25"/>
    <row r="16944" customFormat="1" hidden="1" x14ac:dyDescent="0.25"/>
    <row r="16945" customFormat="1" hidden="1" x14ac:dyDescent="0.25"/>
    <row r="16946" customFormat="1" hidden="1" x14ac:dyDescent="0.25"/>
    <row r="16947" customFormat="1" hidden="1" x14ac:dyDescent="0.25"/>
    <row r="16948" customFormat="1" hidden="1" x14ac:dyDescent="0.25"/>
    <row r="16949" customFormat="1" hidden="1" x14ac:dyDescent="0.25"/>
    <row r="16950" customFormat="1" hidden="1" x14ac:dyDescent="0.25"/>
    <row r="16951" customFormat="1" hidden="1" x14ac:dyDescent="0.25"/>
    <row r="16952" customFormat="1" hidden="1" x14ac:dyDescent="0.25"/>
    <row r="16953" customFormat="1" hidden="1" x14ac:dyDescent="0.25"/>
    <row r="16954" customFormat="1" hidden="1" x14ac:dyDescent="0.25"/>
    <row r="16955" customFormat="1" hidden="1" x14ac:dyDescent="0.25"/>
    <row r="16956" customFormat="1" hidden="1" x14ac:dyDescent="0.25"/>
    <row r="16957" customFormat="1" hidden="1" x14ac:dyDescent="0.25"/>
    <row r="16958" customFormat="1" hidden="1" x14ac:dyDescent="0.25"/>
    <row r="16959" customFormat="1" hidden="1" x14ac:dyDescent="0.25"/>
    <row r="16960" customFormat="1" hidden="1" x14ac:dyDescent="0.25"/>
    <row r="16961" customFormat="1" hidden="1" x14ac:dyDescent="0.25"/>
    <row r="16962" customFormat="1" hidden="1" x14ac:dyDescent="0.25"/>
    <row r="16963" customFormat="1" hidden="1" x14ac:dyDescent="0.25"/>
    <row r="16964" customFormat="1" hidden="1" x14ac:dyDescent="0.25"/>
    <row r="16965" customFormat="1" hidden="1" x14ac:dyDescent="0.25"/>
    <row r="16966" customFormat="1" hidden="1" x14ac:dyDescent="0.25"/>
    <row r="16967" customFormat="1" hidden="1" x14ac:dyDescent="0.25"/>
    <row r="16968" customFormat="1" hidden="1" x14ac:dyDescent="0.25"/>
    <row r="16969" customFormat="1" hidden="1" x14ac:dyDescent="0.25"/>
    <row r="16970" customFormat="1" hidden="1" x14ac:dyDescent="0.25"/>
    <row r="16971" customFormat="1" hidden="1" x14ac:dyDescent="0.25"/>
    <row r="16972" customFormat="1" hidden="1" x14ac:dyDescent="0.25"/>
    <row r="16973" customFormat="1" hidden="1" x14ac:dyDescent="0.25"/>
    <row r="16974" customFormat="1" hidden="1" x14ac:dyDescent="0.25"/>
    <row r="16975" customFormat="1" hidden="1" x14ac:dyDescent="0.25"/>
    <row r="16976" customFormat="1" hidden="1" x14ac:dyDescent="0.25"/>
    <row r="16977" customFormat="1" hidden="1" x14ac:dyDescent="0.25"/>
    <row r="16978" customFormat="1" hidden="1" x14ac:dyDescent="0.25"/>
    <row r="16979" customFormat="1" hidden="1" x14ac:dyDescent="0.25"/>
    <row r="16980" customFormat="1" hidden="1" x14ac:dyDescent="0.25"/>
    <row r="16981" customFormat="1" hidden="1" x14ac:dyDescent="0.25"/>
    <row r="16982" customFormat="1" hidden="1" x14ac:dyDescent="0.25"/>
    <row r="16983" customFormat="1" hidden="1" x14ac:dyDescent="0.25"/>
    <row r="16984" customFormat="1" hidden="1" x14ac:dyDescent="0.25"/>
    <row r="16985" customFormat="1" hidden="1" x14ac:dyDescent="0.25"/>
    <row r="16986" customFormat="1" hidden="1" x14ac:dyDescent="0.25"/>
    <row r="16987" customFormat="1" hidden="1" x14ac:dyDescent="0.25"/>
    <row r="16988" customFormat="1" hidden="1" x14ac:dyDescent="0.25"/>
    <row r="16989" customFormat="1" hidden="1" x14ac:dyDescent="0.25"/>
    <row r="16990" customFormat="1" hidden="1" x14ac:dyDescent="0.25"/>
    <row r="16991" customFormat="1" hidden="1" x14ac:dyDescent="0.25"/>
    <row r="16992" customFormat="1" hidden="1" x14ac:dyDescent="0.25"/>
    <row r="16993" customFormat="1" hidden="1" x14ac:dyDescent="0.25"/>
    <row r="16994" customFormat="1" hidden="1" x14ac:dyDescent="0.25"/>
    <row r="16995" customFormat="1" hidden="1" x14ac:dyDescent="0.25"/>
    <row r="16996" customFormat="1" hidden="1" x14ac:dyDescent="0.25"/>
    <row r="16997" customFormat="1" hidden="1" x14ac:dyDescent="0.25"/>
    <row r="16998" customFormat="1" hidden="1" x14ac:dyDescent="0.25"/>
    <row r="16999" customFormat="1" hidden="1" x14ac:dyDescent="0.25"/>
    <row r="17000" customFormat="1" hidden="1" x14ac:dyDescent="0.25"/>
    <row r="17001" customFormat="1" hidden="1" x14ac:dyDescent="0.25"/>
    <row r="17002" customFormat="1" hidden="1" x14ac:dyDescent="0.25"/>
    <row r="17003" customFormat="1" hidden="1" x14ac:dyDescent="0.25"/>
    <row r="17004" customFormat="1" hidden="1" x14ac:dyDescent="0.25"/>
    <row r="17005" customFormat="1" hidden="1" x14ac:dyDescent="0.25"/>
    <row r="17006" customFormat="1" hidden="1" x14ac:dyDescent="0.25"/>
    <row r="17007" customFormat="1" hidden="1" x14ac:dyDescent="0.25"/>
    <row r="17008" customFormat="1" hidden="1" x14ac:dyDescent="0.25"/>
    <row r="17009" customFormat="1" hidden="1" x14ac:dyDescent="0.25"/>
    <row r="17010" customFormat="1" hidden="1" x14ac:dyDescent="0.25"/>
    <row r="17011" customFormat="1" hidden="1" x14ac:dyDescent="0.25"/>
    <row r="17012" customFormat="1" hidden="1" x14ac:dyDescent="0.25"/>
    <row r="17013" customFormat="1" hidden="1" x14ac:dyDescent="0.25"/>
    <row r="17014" customFormat="1" hidden="1" x14ac:dyDescent="0.25"/>
    <row r="17015" customFormat="1" hidden="1" x14ac:dyDescent="0.25"/>
    <row r="17016" customFormat="1" hidden="1" x14ac:dyDescent="0.25"/>
    <row r="17017" customFormat="1" hidden="1" x14ac:dyDescent="0.25"/>
    <row r="17018" customFormat="1" hidden="1" x14ac:dyDescent="0.25"/>
    <row r="17019" customFormat="1" hidden="1" x14ac:dyDescent="0.25"/>
    <row r="17020" customFormat="1" hidden="1" x14ac:dyDescent="0.25"/>
    <row r="17021" customFormat="1" hidden="1" x14ac:dyDescent="0.25"/>
    <row r="17022" customFormat="1" hidden="1" x14ac:dyDescent="0.25"/>
    <row r="17023" customFormat="1" hidden="1" x14ac:dyDescent="0.25"/>
    <row r="17024" customFormat="1" hidden="1" x14ac:dyDescent="0.25"/>
    <row r="17025" customFormat="1" hidden="1" x14ac:dyDescent="0.25"/>
    <row r="17026" customFormat="1" hidden="1" x14ac:dyDescent="0.25"/>
    <row r="17027" customFormat="1" hidden="1" x14ac:dyDescent="0.25"/>
    <row r="17028" customFormat="1" hidden="1" x14ac:dyDescent="0.25"/>
    <row r="17029" customFormat="1" hidden="1" x14ac:dyDescent="0.25"/>
    <row r="17030" customFormat="1" hidden="1" x14ac:dyDescent="0.25"/>
    <row r="17031" customFormat="1" hidden="1" x14ac:dyDescent="0.25"/>
    <row r="17032" customFormat="1" hidden="1" x14ac:dyDescent="0.25"/>
    <row r="17033" customFormat="1" hidden="1" x14ac:dyDescent="0.25"/>
    <row r="17034" customFormat="1" hidden="1" x14ac:dyDescent="0.25"/>
    <row r="17035" customFormat="1" hidden="1" x14ac:dyDescent="0.25"/>
    <row r="17036" customFormat="1" hidden="1" x14ac:dyDescent="0.25"/>
    <row r="17037" customFormat="1" hidden="1" x14ac:dyDescent="0.25"/>
    <row r="17038" customFormat="1" hidden="1" x14ac:dyDescent="0.25"/>
    <row r="17039" customFormat="1" hidden="1" x14ac:dyDescent="0.25"/>
    <row r="17040" customFormat="1" hidden="1" x14ac:dyDescent="0.25"/>
    <row r="17041" customFormat="1" hidden="1" x14ac:dyDescent="0.25"/>
    <row r="17042" customFormat="1" hidden="1" x14ac:dyDescent="0.25"/>
    <row r="17043" customFormat="1" hidden="1" x14ac:dyDescent="0.25"/>
    <row r="17044" customFormat="1" hidden="1" x14ac:dyDescent="0.25"/>
    <row r="17045" customFormat="1" hidden="1" x14ac:dyDescent="0.25"/>
    <row r="17046" customFormat="1" hidden="1" x14ac:dyDescent="0.25"/>
    <row r="17047" customFormat="1" hidden="1" x14ac:dyDescent="0.25"/>
    <row r="17048" customFormat="1" hidden="1" x14ac:dyDescent="0.25"/>
    <row r="17049" customFormat="1" hidden="1" x14ac:dyDescent="0.25"/>
    <row r="17050" customFormat="1" hidden="1" x14ac:dyDescent="0.25"/>
    <row r="17051" customFormat="1" hidden="1" x14ac:dyDescent="0.25"/>
    <row r="17052" customFormat="1" hidden="1" x14ac:dyDescent="0.25"/>
    <row r="17053" customFormat="1" hidden="1" x14ac:dyDescent="0.25"/>
    <row r="17054" customFormat="1" hidden="1" x14ac:dyDescent="0.25"/>
    <row r="17055" customFormat="1" hidden="1" x14ac:dyDescent="0.25"/>
    <row r="17056" customFormat="1" hidden="1" x14ac:dyDescent="0.25"/>
    <row r="17057" customFormat="1" hidden="1" x14ac:dyDescent="0.25"/>
    <row r="17058" customFormat="1" hidden="1" x14ac:dyDescent="0.25"/>
    <row r="17059" customFormat="1" hidden="1" x14ac:dyDescent="0.25"/>
    <row r="17060" customFormat="1" hidden="1" x14ac:dyDescent="0.25"/>
    <row r="17061" customFormat="1" hidden="1" x14ac:dyDescent="0.25"/>
    <row r="17062" customFormat="1" hidden="1" x14ac:dyDescent="0.25"/>
    <row r="17063" customFormat="1" hidden="1" x14ac:dyDescent="0.25"/>
    <row r="17064" customFormat="1" hidden="1" x14ac:dyDescent="0.25"/>
    <row r="17065" customFormat="1" hidden="1" x14ac:dyDescent="0.25"/>
    <row r="17066" customFormat="1" hidden="1" x14ac:dyDescent="0.25"/>
    <row r="17067" customFormat="1" hidden="1" x14ac:dyDescent="0.25"/>
    <row r="17068" customFormat="1" hidden="1" x14ac:dyDescent="0.25"/>
    <row r="17069" customFormat="1" hidden="1" x14ac:dyDescent="0.25"/>
    <row r="17070" customFormat="1" hidden="1" x14ac:dyDescent="0.25"/>
    <row r="17071" customFormat="1" hidden="1" x14ac:dyDescent="0.25"/>
    <row r="17072" customFormat="1" hidden="1" x14ac:dyDescent="0.25"/>
    <row r="17073" customFormat="1" hidden="1" x14ac:dyDescent="0.25"/>
    <row r="17074" customFormat="1" hidden="1" x14ac:dyDescent="0.25"/>
    <row r="17075" customFormat="1" hidden="1" x14ac:dyDescent="0.25"/>
    <row r="17076" customFormat="1" hidden="1" x14ac:dyDescent="0.25"/>
    <row r="17077" customFormat="1" hidden="1" x14ac:dyDescent="0.25"/>
    <row r="17078" customFormat="1" hidden="1" x14ac:dyDescent="0.25"/>
    <row r="17079" customFormat="1" hidden="1" x14ac:dyDescent="0.25"/>
    <row r="17080" customFormat="1" hidden="1" x14ac:dyDescent="0.25"/>
    <row r="17081" customFormat="1" hidden="1" x14ac:dyDescent="0.25"/>
    <row r="17082" customFormat="1" hidden="1" x14ac:dyDescent="0.25"/>
    <row r="17083" customFormat="1" hidden="1" x14ac:dyDescent="0.25"/>
    <row r="17084" customFormat="1" hidden="1" x14ac:dyDescent="0.25"/>
    <row r="17085" customFormat="1" hidden="1" x14ac:dyDescent="0.25"/>
    <row r="17086" customFormat="1" hidden="1" x14ac:dyDescent="0.25"/>
    <row r="17087" customFormat="1" hidden="1" x14ac:dyDescent="0.25"/>
    <row r="17088" customFormat="1" hidden="1" x14ac:dyDescent="0.25"/>
    <row r="17089" customFormat="1" hidden="1" x14ac:dyDescent="0.25"/>
    <row r="17090" customFormat="1" hidden="1" x14ac:dyDescent="0.25"/>
    <row r="17091" customFormat="1" hidden="1" x14ac:dyDescent="0.25"/>
    <row r="17092" customFormat="1" hidden="1" x14ac:dyDescent="0.25"/>
    <row r="17093" customFormat="1" hidden="1" x14ac:dyDescent="0.25"/>
    <row r="17094" customFormat="1" hidden="1" x14ac:dyDescent="0.25"/>
    <row r="17095" customFormat="1" hidden="1" x14ac:dyDescent="0.25"/>
    <row r="17096" customFormat="1" hidden="1" x14ac:dyDescent="0.25"/>
    <row r="17097" customFormat="1" hidden="1" x14ac:dyDescent="0.25"/>
    <row r="17098" customFormat="1" hidden="1" x14ac:dyDescent="0.25"/>
    <row r="17099" customFormat="1" hidden="1" x14ac:dyDescent="0.25"/>
    <row r="17100" customFormat="1" hidden="1" x14ac:dyDescent="0.25"/>
    <row r="17101" customFormat="1" hidden="1" x14ac:dyDescent="0.25"/>
    <row r="17102" customFormat="1" hidden="1" x14ac:dyDescent="0.25"/>
    <row r="17103" customFormat="1" hidden="1" x14ac:dyDescent="0.25"/>
    <row r="17104" customFormat="1" hidden="1" x14ac:dyDescent="0.25"/>
    <row r="17105" customFormat="1" hidden="1" x14ac:dyDescent="0.25"/>
    <row r="17106" customFormat="1" hidden="1" x14ac:dyDescent="0.25"/>
    <row r="17107" customFormat="1" hidden="1" x14ac:dyDescent="0.25"/>
    <row r="17108" customFormat="1" hidden="1" x14ac:dyDescent="0.25"/>
    <row r="17109" customFormat="1" hidden="1" x14ac:dyDescent="0.25"/>
    <row r="17110" customFormat="1" hidden="1" x14ac:dyDescent="0.25"/>
    <row r="17111" customFormat="1" hidden="1" x14ac:dyDescent="0.25"/>
    <row r="17112" customFormat="1" hidden="1" x14ac:dyDescent="0.25"/>
    <row r="17113" customFormat="1" hidden="1" x14ac:dyDescent="0.25"/>
    <row r="17114" customFormat="1" hidden="1" x14ac:dyDescent="0.25"/>
    <row r="17115" customFormat="1" hidden="1" x14ac:dyDescent="0.25"/>
    <row r="17116" customFormat="1" hidden="1" x14ac:dyDescent="0.25"/>
    <row r="17117" customFormat="1" hidden="1" x14ac:dyDescent="0.25"/>
    <row r="17118" customFormat="1" hidden="1" x14ac:dyDescent="0.25"/>
    <row r="17119" customFormat="1" hidden="1" x14ac:dyDescent="0.25"/>
    <row r="17120" customFormat="1" hidden="1" x14ac:dyDescent="0.25"/>
    <row r="17121" customFormat="1" hidden="1" x14ac:dyDescent="0.25"/>
    <row r="17122" customFormat="1" hidden="1" x14ac:dyDescent="0.25"/>
    <row r="17123" customFormat="1" hidden="1" x14ac:dyDescent="0.25"/>
    <row r="17124" customFormat="1" hidden="1" x14ac:dyDescent="0.25"/>
    <row r="17125" customFormat="1" hidden="1" x14ac:dyDescent="0.25"/>
    <row r="17126" customFormat="1" hidden="1" x14ac:dyDescent="0.25"/>
    <row r="17127" customFormat="1" hidden="1" x14ac:dyDescent="0.25"/>
    <row r="17128" customFormat="1" hidden="1" x14ac:dyDescent="0.25"/>
    <row r="17129" customFormat="1" hidden="1" x14ac:dyDescent="0.25"/>
    <row r="17130" customFormat="1" hidden="1" x14ac:dyDescent="0.25"/>
    <row r="17131" customFormat="1" hidden="1" x14ac:dyDescent="0.25"/>
    <row r="17132" customFormat="1" hidden="1" x14ac:dyDescent="0.25"/>
    <row r="17133" customFormat="1" hidden="1" x14ac:dyDescent="0.25"/>
    <row r="17134" customFormat="1" hidden="1" x14ac:dyDescent="0.25"/>
    <row r="17135" customFormat="1" hidden="1" x14ac:dyDescent="0.25"/>
    <row r="17136" customFormat="1" hidden="1" x14ac:dyDescent="0.25"/>
    <row r="17137" customFormat="1" hidden="1" x14ac:dyDescent="0.25"/>
    <row r="17138" customFormat="1" hidden="1" x14ac:dyDescent="0.25"/>
    <row r="17139" customFormat="1" hidden="1" x14ac:dyDescent="0.25"/>
    <row r="17140" customFormat="1" hidden="1" x14ac:dyDescent="0.25"/>
    <row r="17141" customFormat="1" hidden="1" x14ac:dyDescent="0.25"/>
    <row r="17142" customFormat="1" hidden="1" x14ac:dyDescent="0.25"/>
    <row r="17143" customFormat="1" hidden="1" x14ac:dyDescent="0.25"/>
    <row r="17144" customFormat="1" hidden="1" x14ac:dyDescent="0.25"/>
    <row r="17145" customFormat="1" hidden="1" x14ac:dyDescent="0.25"/>
    <row r="17146" customFormat="1" hidden="1" x14ac:dyDescent="0.25"/>
    <row r="17147" customFormat="1" hidden="1" x14ac:dyDescent="0.25"/>
    <row r="17148" customFormat="1" hidden="1" x14ac:dyDescent="0.25"/>
    <row r="17149" customFormat="1" hidden="1" x14ac:dyDescent="0.25"/>
    <row r="17150" customFormat="1" hidden="1" x14ac:dyDescent="0.25"/>
    <row r="17151" customFormat="1" hidden="1" x14ac:dyDescent="0.25"/>
    <row r="17152" customFormat="1" hidden="1" x14ac:dyDescent="0.25"/>
    <row r="17153" customFormat="1" hidden="1" x14ac:dyDescent="0.25"/>
    <row r="17154" customFormat="1" hidden="1" x14ac:dyDescent="0.25"/>
    <row r="17155" customFormat="1" hidden="1" x14ac:dyDescent="0.25"/>
    <row r="17156" customFormat="1" hidden="1" x14ac:dyDescent="0.25"/>
    <row r="17157" customFormat="1" hidden="1" x14ac:dyDescent="0.25"/>
    <row r="17158" customFormat="1" hidden="1" x14ac:dyDescent="0.25"/>
    <row r="17159" customFormat="1" hidden="1" x14ac:dyDescent="0.25"/>
    <row r="17160" customFormat="1" hidden="1" x14ac:dyDescent="0.25"/>
    <row r="17161" customFormat="1" hidden="1" x14ac:dyDescent="0.25"/>
    <row r="17162" customFormat="1" hidden="1" x14ac:dyDescent="0.25"/>
    <row r="17163" customFormat="1" hidden="1" x14ac:dyDescent="0.25"/>
    <row r="17164" customFormat="1" hidden="1" x14ac:dyDescent="0.25"/>
    <row r="17165" customFormat="1" hidden="1" x14ac:dyDescent="0.25"/>
    <row r="17166" customFormat="1" hidden="1" x14ac:dyDescent="0.25"/>
    <row r="17167" customFormat="1" hidden="1" x14ac:dyDescent="0.25"/>
    <row r="17168" customFormat="1" hidden="1" x14ac:dyDescent="0.25"/>
    <row r="17169" customFormat="1" hidden="1" x14ac:dyDescent="0.25"/>
    <row r="17170" customFormat="1" hidden="1" x14ac:dyDescent="0.25"/>
    <row r="17171" customFormat="1" hidden="1" x14ac:dyDescent="0.25"/>
    <row r="17172" customFormat="1" hidden="1" x14ac:dyDescent="0.25"/>
    <row r="17173" customFormat="1" hidden="1" x14ac:dyDescent="0.25"/>
    <row r="17174" customFormat="1" hidden="1" x14ac:dyDescent="0.25"/>
    <row r="17175" customFormat="1" hidden="1" x14ac:dyDescent="0.25"/>
    <row r="17176" customFormat="1" hidden="1" x14ac:dyDescent="0.25"/>
    <row r="17177" customFormat="1" hidden="1" x14ac:dyDescent="0.25"/>
    <row r="17178" customFormat="1" hidden="1" x14ac:dyDescent="0.25"/>
    <row r="17179" customFormat="1" hidden="1" x14ac:dyDescent="0.25"/>
    <row r="17180" customFormat="1" hidden="1" x14ac:dyDescent="0.25"/>
    <row r="17181" customFormat="1" hidden="1" x14ac:dyDescent="0.25"/>
    <row r="17182" customFormat="1" hidden="1" x14ac:dyDescent="0.25"/>
    <row r="17183" customFormat="1" hidden="1" x14ac:dyDescent="0.25"/>
    <row r="17184" customFormat="1" hidden="1" x14ac:dyDescent="0.25"/>
    <row r="17185" customFormat="1" hidden="1" x14ac:dyDescent="0.25"/>
    <row r="17186" customFormat="1" hidden="1" x14ac:dyDescent="0.25"/>
    <row r="17187" customFormat="1" hidden="1" x14ac:dyDescent="0.25"/>
    <row r="17188" customFormat="1" hidden="1" x14ac:dyDescent="0.25"/>
    <row r="17189" customFormat="1" hidden="1" x14ac:dyDescent="0.25"/>
    <row r="17190" customFormat="1" hidden="1" x14ac:dyDescent="0.25"/>
    <row r="17191" customFormat="1" hidden="1" x14ac:dyDescent="0.25"/>
    <row r="17192" customFormat="1" hidden="1" x14ac:dyDescent="0.25"/>
    <row r="17193" customFormat="1" hidden="1" x14ac:dyDescent="0.25"/>
    <row r="17194" customFormat="1" hidden="1" x14ac:dyDescent="0.25"/>
    <row r="17195" customFormat="1" hidden="1" x14ac:dyDescent="0.25"/>
    <row r="17196" customFormat="1" hidden="1" x14ac:dyDescent="0.25"/>
    <row r="17197" customFormat="1" hidden="1" x14ac:dyDescent="0.25"/>
    <row r="17198" customFormat="1" hidden="1" x14ac:dyDescent="0.25"/>
    <row r="17199" customFormat="1" hidden="1" x14ac:dyDescent="0.25"/>
    <row r="17200" customFormat="1" hidden="1" x14ac:dyDescent="0.25"/>
    <row r="17201" customFormat="1" hidden="1" x14ac:dyDescent="0.25"/>
    <row r="17202" customFormat="1" hidden="1" x14ac:dyDescent="0.25"/>
    <row r="17203" customFormat="1" hidden="1" x14ac:dyDescent="0.25"/>
    <row r="17204" customFormat="1" hidden="1" x14ac:dyDescent="0.25"/>
    <row r="17205" customFormat="1" hidden="1" x14ac:dyDescent="0.25"/>
    <row r="17206" customFormat="1" hidden="1" x14ac:dyDescent="0.25"/>
    <row r="17207" customFormat="1" hidden="1" x14ac:dyDescent="0.25"/>
    <row r="17208" customFormat="1" hidden="1" x14ac:dyDescent="0.25"/>
    <row r="17209" customFormat="1" hidden="1" x14ac:dyDescent="0.25"/>
    <row r="17210" customFormat="1" hidden="1" x14ac:dyDescent="0.25"/>
    <row r="17211" customFormat="1" hidden="1" x14ac:dyDescent="0.25"/>
    <row r="17212" customFormat="1" hidden="1" x14ac:dyDescent="0.25"/>
    <row r="17213" customFormat="1" hidden="1" x14ac:dyDescent="0.25"/>
    <row r="17214" customFormat="1" hidden="1" x14ac:dyDescent="0.25"/>
    <row r="17215" customFormat="1" hidden="1" x14ac:dyDescent="0.25"/>
    <row r="17216" customFormat="1" hidden="1" x14ac:dyDescent="0.25"/>
    <row r="17217" customFormat="1" hidden="1" x14ac:dyDescent="0.25"/>
    <row r="17218" customFormat="1" hidden="1" x14ac:dyDescent="0.25"/>
    <row r="17219" customFormat="1" hidden="1" x14ac:dyDescent="0.25"/>
    <row r="17220" customFormat="1" hidden="1" x14ac:dyDescent="0.25"/>
    <row r="17221" customFormat="1" hidden="1" x14ac:dyDescent="0.25"/>
    <row r="17222" customFormat="1" hidden="1" x14ac:dyDescent="0.25"/>
    <row r="17223" customFormat="1" hidden="1" x14ac:dyDescent="0.25"/>
    <row r="17224" customFormat="1" hidden="1" x14ac:dyDescent="0.25"/>
    <row r="17225" customFormat="1" hidden="1" x14ac:dyDescent="0.25"/>
    <row r="17226" customFormat="1" hidden="1" x14ac:dyDescent="0.25"/>
    <row r="17227" customFormat="1" hidden="1" x14ac:dyDescent="0.25"/>
    <row r="17228" customFormat="1" hidden="1" x14ac:dyDescent="0.25"/>
    <row r="17229" customFormat="1" hidden="1" x14ac:dyDescent="0.25"/>
    <row r="17230" customFormat="1" hidden="1" x14ac:dyDescent="0.25"/>
    <row r="17231" customFormat="1" hidden="1" x14ac:dyDescent="0.25"/>
    <row r="17232" customFormat="1" hidden="1" x14ac:dyDescent="0.25"/>
    <row r="17233" customFormat="1" hidden="1" x14ac:dyDescent="0.25"/>
    <row r="17234" customFormat="1" hidden="1" x14ac:dyDescent="0.25"/>
    <row r="17235" customFormat="1" hidden="1" x14ac:dyDescent="0.25"/>
    <row r="17236" customFormat="1" hidden="1" x14ac:dyDescent="0.25"/>
    <row r="17237" customFormat="1" hidden="1" x14ac:dyDescent="0.25"/>
    <row r="17238" customFormat="1" hidden="1" x14ac:dyDescent="0.25"/>
    <row r="17239" customFormat="1" hidden="1" x14ac:dyDescent="0.25"/>
    <row r="17240" customFormat="1" hidden="1" x14ac:dyDescent="0.25"/>
    <row r="17241" customFormat="1" hidden="1" x14ac:dyDescent="0.25"/>
    <row r="17242" customFormat="1" hidden="1" x14ac:dyDescent="0.25"/>
    <row r="17243" customFormat="1" hidden="1" x14ac:dyDescent="0.25"/>
    <row r="17244" customFormat="1" hidden="1" x14ac:dyDescent="0.25"/>
    <row r="17245" customFormat="1" hidden="1" x14ac:dyDescent="0.25"/>
    <row r="17246" customFormat="1" hidden="1" x14ac:dyDescent="0.25"/>
    <row r="17247" customFormat="1" hidden="1" x14ac:dyDescent="0.25"/>
    <row r="17248" customFormat="1" hidden="1" x14ac:dyDescent="0.25"/>
    <row r="17249" customFormat="1" hidden="1" x14ac:dyDescent="0.25"/>
    <row r="17250" customFormat="1" hidden="1" x14ac:dyDescent="0.25"/>
    <row r="17251" customFormat="1" hidden="1" x14ac:dyDescent="0.25"/>
    <row r="17252" customFormat="1" hidden="1" x14ac:dyDescent="0.25"/>
    <row r="17253" customFormat="1" hidden="1" x14ac:dyDescent="0.25"/>
    <row r="17254" customFormat="1" hidden="1" x14ac:dyDescent="0.25"/>
    <row r="17255" customFormat="1" hidden="1" x14ac:dyDescent="0.25"/>
    <row r="17256" customFormat="1" hidden="1" x14ac:dyDescent="0.25"/>
    <row r="17257" customFormat="1" hidden="1" x14ac:dyDescent="0.25"/>
    <row r="17258" customFormat="1" hidden="1" x14ac:dyDescent="0.25"/>
    <row r="17259" customFormat="1" hidden="1" x14ac:dyDescent="0.25"/>
    <row r="17260" customFormat="1" hidden="1" x14ac:dyDescent="0.25"/>
    <row r="17261" customFormat="1" hidden="1" x14ac:dyDescent="0.25"/>
    <row r="17262" customFormat="1" hidden="1" x14ac:dyDescent="0.25"/>
    <row r="17263" customFormat="1" hidden="1" x14ac:dyDescent="0.25"/>
    <row r="17264" customFormat="1" hidden="1" x14ac:dyDescent="0.25"/>
    <row r="17265" customFormat="1" hidden="1" x14ac:dyDescent="0.25"/>
    <row r="17266" customFormat="1" hidden="1" x14ac:dyDescent="0.25"/>
    <row r="17267" customFormat="1" hidden="1" x14ac:dyDescent="0.25"/>
    <row r="17268" customFormat="1" hidden="1" x14ac:dyDescent="0.25"/>
    <row r="17269" customFormat="1" hidden="1" x14ac:dyDescent="0.25"/>
    <row r="17270" customFormat="1" hidden="1" x14ac:dyDescent="0.25"/>
    <row r="17271" customFormat="1" hidden="1" x14ac:dyDescent="0.25"/>
    <row r="17272" customFormat="1" hidden="1" x14ac:dyDescent="0.25"/>
    <row r="17273" customFormat="1" hidden="1" x14ac:dyDescent="0.25"/>
    <row r="17274" customFormat="1" hidden="1" x14ac:dyDescent="0.25"/>
    <row r="17275" customFormat="1" hidden="1" x14ac:dyDescent="0.25"/>
    <row r="17276" customFormat="1" hidden="1" x14ac:dyDescent="0.25"/>
    <row r="17277" customFormat="1" hidden="1" x14ac:dyDescent="0.25"/>
    <row r="17278" customFormat="1" hidden="1" x14ac:dyDescent="0.25"/>
    <row r="17279" customFormat="1" hidden="1" x14ac:dyDescent="0.25"/>
    <row r="17280" customFormat="1" hidden="1" x14ac:dyDescent="0.25"/>
    <row r="17281" customFormat="1" hidden="1" x14ac:dyDescent="0.25"/>
    <row r="17282" customFormat="1" hidden="1" x14ac:dyDescent="0.25"/>
    <row r="17283" customFormat="1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31496062992125984" right="0.23622047244094491" top="0.23622047244094491" bottom="0.47244094488188981" header="0.31496062992125984" footer="0.31496062992125984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24690842.149999999</v>
      </c>
      <c r="Q4" s="18">
        <f>'Formato 1'!C9</f>
        <v>14456253.460000001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132630.39999999999</v>
      </c>
      <c r="Q5" s="18">
        <f>'Formato 1'!C10</f>
        <v>88150.8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24548009.260000002</v>
      </c>
      <c r="Q6" s="18">
        <f>'Formato 1'!C11</f>
        <v>14332352.35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10202.49</v>
      </c>
      <c r="Q8" s="18">
        <f>'Formato 1'!C13</f>
        <v>35750.31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30486.639999999999</v>
      </c>
      <c r="Q12" s="18">
        <f>'Formato 1'!C17</f>
        <v>46868.509999999995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5950.71</v>
      </c>
      <c r="Q14" s="18">
        <f>'Formato 1'!C19</f>
        <v>17340.849999999999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24535.93</v>
      </c>
      <c r="Q15" s="18">
        <f>'Formato 1'!C20</f>
        <v>29527.66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24721328.789999999</v>
      </c>
      <c r="Q42" s="18">
        <f>'Formato 1'!C47</f>
        <v>14503121.970000001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50000</v>
      </c>
      <c r="Q45">
        <f>'Formato 1'!C51</f>
        <v>50000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72436176.469999999</v>
      </c>
      <c r="Q46">
        <f>'Formato 1'!C52</f>
        <v>71648672.719999999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34142467.520000003</v>
      </c>
      <c r="Q47">
        <f>'Formato 1'!C53</f>
        <v>30538370.669999998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-42559721.200000003</v>
      </c>
      <c r="Q49">
        <f>'Formato 1'!C55</f>
        <v>0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64088010.590000004</v>
      </c>
      <c r="Q53">
        <f>'Formato 1'!C60</f>
        <v>102256131.19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88809339.379999995</v>
      </c>
      <c r="Q54">
        <f>'Formato 1'!C62</f>
        <v>116759253.16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6508218.7000000002</v>
      </c>
      <c r="Q57">
        <f>'Formato 1'!F9</f>
        <v>5778831.8100000005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18015.150000000001</v>
      </c>
      <c r="Q58">
        <f>'Formato 1'!F10</f>
        <v>26103.63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1017866.31</v>
      </c>
      <c r="Q59">
        <f>'Formato 1'!F11</f>
        <v>1328638.3600000001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4481649.54</v>
      </c>
      <c r="Q64">
        <f>'Formato 1'!F16</f>
        <v>3089536.49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990687.7</v>
      </c>
      <c r="Q66">
        <f>'Formato 1'!F18</f>
        <v>1334553.33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7530.79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7530.79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6515749.4900000002</v>
      </c>
      <c r="Q95">
        <f>'Formato 1'!F47</f>
        <v>5778831.8100000005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6515749.4900000002</v>
      </c>
      <c r="Q104">
        <f>'Formato 1'!F59</f>
        <v>5778831.8100000005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2593503.8899999969</v>
      </c>
      <c r="Q110">
        <f>'Formato 1'!F68</f>
        <v>31280335.349999998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-28686831.460000001</v>
      </c>
      <c r="Q111">
        <f>'Formato 1'!F69</f>
        <v>6851847.2199999997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31280335.349999998</v>
      </c>
      <c r="Q112">
        <f>'Formato 1'!F70</f>
        <v>24428488.129999999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82293589.890000001</v>
      </c>
      <c r="Q119">
        <f>'Formato 1'!F79</f>
        <v>110980421.34999999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88809339.379999995</v>
      </c>
      <c r="Q120">
        <f>'Formato 1'!F81</f>
        <v>116759253.16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25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x14ac:dyDescent="0.25">
      <c r="A4" s="162" t="str">
        <f>PERIODO_INFORME</f>
        <v>Al 31 de diciembre de 2016 y al 31 de diciembre de 2017 (b)</v>
      </c>
      <c r="B4" s="163"/>
      <c r="C4" s="163"/>
      <c r="D4" s="163"/>
      <c r="E4" s="163"/>
      <c r="F4" s="163"/>
      <c r="G4" s="163"/>
      <c r="H4" s="164"/>
    </row>
    <row r="5" spans="1:9" x14ac:dyDescent="0.25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5" x14ac:dyDescent="0.25">
      <c r="A6" s="104" t="s">
        <v>121</v>
      </c>
      <c r="B6" s="105" t="str">
        <f>ULTIMO_SALDO</f>
        <v>Saldo al 31 de diciembre de 2016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5778831.8099999996</v>
      </c>
      <c r="C18" s="131"/>
      <c r="D18" s="131"/>
      <c r="E18" s="131"/>
      <c r="F18" s="61">
        <v>6515749.4900000002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5778831.8099999996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6515749.4900000002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25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25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25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25">
      <c r="A37" s="169"/>
      <c r="B37" s="169"/>
      <c r="C37" s="169"/>
      <c r="D37" s="169"/>
      <c r="E37" s="169"/>
      <c r="F37" s="169"/>
      <c r="G37" s="169"/>
      <c r="H37" s="169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5778831.8099999996</v>
      </c>
      <c r="Q12" s="18"/>
      <c r="R12" s="18"/>
      <c r="S12" s="18"/>
      <c r="T12" s="18">
        <f>'Formato 2'!F18</f>
        <v>6515749.4900000002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5778831.8099999996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6515749.4900000002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x14ac:dyDescent="0.25">
      <c r="A2" s="156" t="str">
        <f>ENTE_PUBLICO_A</f>
        <v>SISTEMA PARA EL DESARROLLO INTEGRAL DE LA FAMILIA EN EL MUNICIPIO DE LEÓN.,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25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x14ac:dyDescent="0.25">
      <c r="A4" s="162" t="str">
        <f>TRIMESTRE</f>
        <v>Del 1 de enero al 31 de diciembre de 2017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x14ac:dyDescent="0.25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31 de diciembre de 2017 (k)</v>
      </c>
      <c r="J6" s="130" t="str">
        <f>MONTO2</f>
        <v>Monto pagado de la inversión actualizado al 31 de diciembre de 2017 (l)</v>
      </c>
      <c r="K6" s="130" t="str">
        <f>SALDO_PENDIENTE</f>
        <v>Saldo pendiente por pagar de la inversión al 31 de diciembre de 2017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Luffi</cp:lastModifiedBy>
  <cp:lastPrinted>2018-02-26T21:42:49Z</cp:lastPrinted>
  <dcterms:created xsi:type="dcterms:W3CDTF">2017-01-19T17:59:06Z</dcterms:created>
  <dcterms:modified xsi:type="dcterms:W3CDTF">2018-02-26T21:43:04Z</dcterms:modified>
</cp:coreProperties>
</file>